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cicotte\Documents\Remediated PDFs\City Assessor\"/>
    </mc:Choice>
  </mc:AlternateContent>
  <xr:revisionPtr revIDLastSave="0" documentId="8_{EDFB1119-A536-4917-BB29-37249B46271E}" xr6:coauthVersionLast="47" xr6:coauthVersionMax="47" xr10:uidLastSave="{00000000-0000-0000-0000-000000000000}"/>
  <bookViews>
    <workbookView xWindow="28680" yWindow="-120" windowWidth="29040" windowHeight="16440" xr2:uid="{226F4983-F659-4A7D-8FEF-11DDE367DF42}"/>
  </bookViews>
  <sheets>
    <sheet name="2024" sheetId="1" r:id="rId1"/>
  </sheets>
  <definedNames>
    <definedName name="_xlnm.Print_Area" localSheetId="0">'2024'!$A$1:$R$133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G4" i="1"/>
  <c r="H4" i="1" s="1"/>
  <c r="J4" i="1"/>
  <c r="L4" i="1"/>
  <c r="M4" i="1"/>
  <c r="N4" i="1"/>
  <c r="P4" i="1"/>
  <c r="F5" i="1"/>
  <c r="G5" i="1"/>
  <c r="H5" i="1"/>
  <c r="J5" i="1"/>
  <c r="L5" i="1"/>
  <c r="M5" i="1"/>
  <c r="N5" i="1"/>
  <c r="P5" i="1"/>
  <c r="F6" i="1"/>
  <c r="G6" i="1"/>
  <c r="H6" i="1"/>
  <c r="J6" i="1"/>
  <c r="L6" i="1"/>
  <c r="M6" i="1"/>
  <c r="N6" i="1"/>
  <c r="P6" i="1"/>
  <c r="F7" i="1"/>
  <c r="G7" i="1"/>
  <c r="H7" i="1"/>
  <c r="J7" i="1"/>
  <c r="L7" i="1"/>
  <c r="M7" i="1"/>
  <c r="N7" i="1"/>
  <c r="P7" i="1"/>
  <c r="F8" i="1"/>
  <c r="G8" i="1"/>
  <c r="H8" i="1"/>
  <c r="J8" i="1"/>
  <c r="L8" i="1"/>
  <c r="M8" i="1"/>
  <c r="N8" i="1"/>
  <c r="P8" i="1"/>
  <c r="F9" i="1"/>
  <c r="G9" i="1"/>
  <c r="H9" i="1"/>
  <c r="J9" i="1"/>
  <c r="M9" i="1" s="1"/>
  <c r="N9" i="1" s="1"/>
  <c r="L9" i="1"/>
  <c r="P9" i="1"/>
  <c r="F10" i="1"/>
  <c r="G10" i="1"/>
  <c r="H10" i="1" s="1"/>
  <c r="J10" i="1"/>
  <c r="L10" i="1"/>
  <c r="M10" i="1"/>
  <c r="N10" i="1"/>
  <c r="P10" i="1"/>
  <c r="F11" i="1"/>
  <c r="G11" i="1"/>
  <c r="H11" i="1"/>
  <c r="J11" i="1"/>
  <c r="L11" i="1"/>
  <c r="M11" i="1"/>
  <c r="N11" i="1"/>
  <c r="P11" i="1"/>
  <c r="F12" i="1"/>
  <c r="G12" i="1"/>
  <c r="H12" i="1" s="1"/>
  <c r="J12" i="1"/>
  <c r="M12" i="1" s="1"/>
  <c r="N12" i="1" s="1"/>
  <c r="L12" i="1"/>
  <c r="P12" i="1"/>
  <c r="F13" i="1"/>
  <c r="G13" i="1"/>
  <c r="H13" i="1"/>
  <c r="J13" i="1"/>
  <c r="L13" i="1"/>
  <c r="M13" i="1"/>
  <c r="N13" i="1"/>
  <c r="P13" i="1"/>
  <c r="F14" i="1"/>
  <c r="G14" i="1"/>
  <c r="H14" i="1"/>
  <c r="J14" i="1"/>
  <c r="L14" i="1"/>
  <c r="M14" i="1"/>
  <c r="N14" i="1"/>
  <c r="P14" i="1"/>
  <c r="F15" i="1"/>
  <c r="G15" i="1"/>
  <c r="H15" i="1"/>
  <c r="J15" i="1"/>
  <c r="L15" i="1"/>
  <c r="M15" i="1"/>
  <c r="N15" i="1"/>
  <c r="P15" i="1"/>
  <c r="F16" i="1"/>
  <c r="G16" i="1"/>
  <c r="H16" i="1"/>
  <c r="J16" i="1"/>
  <c r="L16" i="1"/>
  <c r="M16" i="1"/>
  <c r="N16" i="1"/>
  <c r="P16" i="1"/>
  <c r="F17" i="1"/>
  <c r="G17" i="1"/>
  <c r="H17" i="1"/>
  <c r="J17" i="1"/>
  <c r="L17" i="1"/>
  <c r="M17" i="1"/>
  <c r="N17" i="1"/>
  <c r="P17" i="1"/>
  <c r="F18" i="1"/>
  <c r="G18" i="1"/>
  <c r="H18" i="1"/>
  <c r="J18" i="1"/>
  <c r="L18" i="1"/>
  <c r="M18" i="1"/>
  <c r="N18" i="1"/>
  <c r="P18" i="1"/>
  <c r="F19" i="1"/>
  <c r="G19" i="1"/>
  <c r="H19" i="1"/>
  <c r="J19" i="1"/>
  <c r="L19" i="1"/>
  <c r="M19" i="1"/>
  <c r="N19" i="1"/>
  <c r="P19" i="1"/>
  <c r="F20" i="1"/>
  <c r="G20" i="1"/>
  <c r="H20" i="1"/>
  <c r="J20" i="1"/>
  <c r="L20" i="1"/>
  <c r="M20" i="1"/>
  <c r="N20" i="1"/>
  <c r="P20" i="1"/>
  <c r="F21" i="1"/>
  <c r="G21" i="1"/>
  <c r="H21" i="1"/>
  <c r="J21" i="1"/>
  <c r="L21" i="1"/>
  <c r="M21" i="1"/>
  <c r="N21" i="1"/>
  <c r="P21" i="1"/>
  <c r="F22" i="1"/>
  <c r="G22" i="1"/>
  <c r="H22" i="1" s="1"/>
  <c r="J22" i="1"/>
  <c r="L22" i="1"/>
  <c r="M22" i="1"/>
  <c r="N22" i="1"/>
  <c r="P22" i="1"/>
  <c r="F23" i="1"/>
  <c r="G23" i="1"/>
  <c r="H23" i="1"/>
  <c r="J23" i="1"/>
  <c r="L23" i="1"/>
  <c r="M23" i="1"/>
  <c r="N23" i="1"/>
  <c r="P23" i="1"/>
  <c r="F24" i="1"/>
  <c r="G24" i="1"/>
  <c r="H24" i="1"/>
  <c r="J24" i="1"/>
  <c r="L24" i="1"/>
  <c r="M24" i="1"/>
  <c r="N24" i="1"/>
  <c r="P24" i="1"/>
  <c r="F25" i="1"/>
  <c r="G25" i="1"/>
  <c r="H25" i="1"/>
  <c r="J25" i="1"/>
  <c r="L25" i="1"/>
  <c r="M25" i="1"/>
  <c r="N25" i="1"/>
  <c r="P25" i="1"/>
  <c r="F26" i="1"/>
  <c r="G26" i="1"/>
  <c r="H26" i="1"/>
  <c r="J26" i="1"/>
  <c r="L26" i="1"/>
  <c r="M26" i="1"/>
  <c r="N26" i="1"/>
  <c r="P26" i="1"/>
  <c r="F27" i="1"/>
  <c r="G27" i="1"/>
  <c r="H27" i="1"/>
  <c r="J27" i="1"/>
  <c r="L27" i="1"/>
  <c r="M27" i="1"/>
  <c r="N27" i="1"/>
  <c r="P27" i="1"/>
  <c r="F28" i="1"/>
  <c r="G28" i="1"/>
  <c r="H28" i="1"/>
  <c r="J28" i="1"/>
  <c r="L28" i="1"/>
  <c r="M28" i="1"/>
  <c r="N28" i="1"/>
  <c r="P28" i="1"/>
  <c r="F29" i="1"/>
  <c r="G29" i="1"/>
  <c r="H29" i="1"/>
  <c r="J29" i="1"/>
  <c r="L29" i="1"/>
  <c r="M29" i="1"/>
  <c r="N29" i="1"/>
  <c r="P29" i="1"/>
  <c r="F30" i="1"/>
  <c r="G30" i="1"/>
  <c r="H30" i="1" s="1"/>
  <c r="J30" i="1"/>
  <c r="L30" i="1"/>
  <c r="M30" i="1"/>
  <c r="N30" i="1"/>
  <c r="P30" i="1"/>
  <c r="F31" i="1"/>
  <c r="G31" i="1"/>
  <c r="H31" i="1"/>
  <c r="J31" i="1"/>
  <c r="L31" i="1"/>
  <c r="M31" i="1"/>
  <c r="N31" i="1"/>
  <c r="P31" i="1"/>
  <c r="F32" i="1"/>
  <c r="G32" i="1"/>
  <c r="H32" i="1"/>
  <c r="J32" i="1"/>
  <c r="L32" i="1"/>
  <c r="M32" i="1"/>
  <c r="N32" i="1"/>
  <c r="P32" i="1"/>
  <c r="F33" i="1"/>
  <c r="G33" i="1"/>
  <c r="H33" i="1"/>
  <c r="J33" i="1"/>
  <c r="L33" i="1"/>
  <c r="M33" i="1"/>
  <c r="N33" i="1"/>
  <c r="P33" i="1"/>
  <c r="F34" i="1"/>
  <c r="G34" i="1"/>
  <c r="H34" i="1"/>
  <c r="J34" i="1"/>
  <c r="L34" i="1"/>
  <c r="M34" i="1"/>
  <c r="N34" i="1"/>
  <c r="P34" i="1"/>
  <c r="F35" i="1"/>
  <c r="G35" i="1"/>
  <c r="H35" i="1"/>
  <c r="J35" i="1"/>
  <c r="L35" i="1"/>
  <c r="M35" i="1"/>
  <c r="N35" i="1"/>
  <c r="P35" i="1"/>
  <c r="F36" i="1"/>
  <c r="G36" i="1"/>
  <c r="H36" i="1"/>
  <c r="J36" i="1"/>
  <c r="L36" i="1"/>
  <c r="M36" i="1"/>
  <c r="N36" i="1"/>
  <c r="P36" i="1"/>
  <c r="F37" i="1"/>
  <c r="G37" i="1"/>
  <c r="H37" i="1"/>
  <c r="J37" i="1"/>
  <c r="L37" i="1"/>
  <c r="M37" i="1"/>
  <c r="N37" i="1"/>
  <c r="P37" i="1"/>
  <c r="F38" i="1"/>
  <c r="G38" i="1"/>
  <c r="H38" i="1"/>
  <c r="J38" i="1"/>
  <c r="L38" i="1"/>
  <c r="M38" i="1"/>
  <c r="N38" i="1" s="1"/>
  <c r="P38" i="1"/>
  <c r="F39" i="1"/>
  <c r="G39" i="1"/>
  <c r="H39" i="1"/>
  <c r="J39" i="1"/>
  <c r="L39" i="1"/>
  <c r="M39" i="1"/>
  <c r="N39" i="1"/>
  <c r="P39" i="1"/>
  <c r="F40" i="1"/>
  <c r="G40" i="1"/>
  <c r="H40" i="1"/>
  <c r="J40" i="1"/>
  <c r="L40" i="1"/>
  <c r="M40" i="1"/>
  <c r="N40" i="1"/>
  <c r="P40" i="1"/>
  <c r="F41" i="1"/>
  <c r="G41" i="1"/>
  <c r="H41" i="1"/>
  <c r="J41" i="1"/>
  <c r="L41" i="1"/>
  <c r="M41" i="1"/>
  <c r="N41" i="1"/>
  <c r="P41" i="1"/>
  <c r="F42" i="1"/>
  <c r="G42" i="1"/>
  <c r="H42" i="1"/>
  <c r="J42" i="1"/>
  <c r="L42" i="1"/>
  <c r="M42" i="1"/>
  <c r="N42" i="1"/>
  <c r="P42" i="1"/>
  <c r="F43" i="1"/>
  <c r="G43" i="1"/>
  <c r="H43" i="1"/>
  <c r="J43" i="1"/>
  <c r="L43" i="1"/>
  <c r="M43" i="1"/>
  <c r="N43" i="1"/>
  <c r="P43" i="1"/>
  <c r="F44" i="1"/>
  <c r="G44" i="1"/>
  <c r="H44" i="1"/>
  <c r="J44" i="1"/>
  <c r="L44" i="1"/>
  <c r="M44" i="1"/>
  <c r="N44" i="1"/>
  <c r="P44" i="1"/>
  <c r="F45" i="1"/>
  <c r="G45" i="1"/>
  <c r="H45" i="1"/>
  <c r="J45" i="1"/>
  <c r="L45" i="1"/>
  <c r="M45" i="1"/>
  <c r="N45" i="1"/>
  <c r="P45" i="1"/>
  <c r="F46" i="1"/>
  <c r="G46" i="1"/>
  <c r="H46" i="1"/>
  <c r="J46" i="1"/>
  <c r="L46" i="1"/>
  <c r="M46" i="1"/>
  <c r="N46" i="1"/>
  <c r="P46" i="1"/>
  <c r="F47" i="1"/>
  <c r="G47" i="1"/>
  <c r="H47" i="1" s="1"/>
  <c r="J47" i="1"/>
  <c r="M47" i="1" s="1"/>
  <c r="N47" i="1" s="1"/>
  <c r="L47" i="1"/>
  <c r="P47" i="1"/>
  <c r="F48" i="1"/>
  <c r="G48" i="1"/>
  <c r="H48" i="1" s="1"/>
  <c r="J48" i="1"/>
  <c r="L48" i="1"/>
  <c r="M48" i="1"/>
  <c r="N48" i="1"/>
  <c r="P48" i="1"/>
  <c r="F49" i="1"/>
  <c r="G49" i="1"/>
  <c r="H49" i="1" s="1"/>
  <c r="J49" i="1"/>
  <c r="L49" i="1"/>
  <c r="M49" i="1"/>
  <c r="N49" i="1" s="1"/>
  <c r="P49" i="1"/>
  <c r="F50" i="1"/>
  <c r="G50" i="1"/>
  <c r="H50" i="1" s="1"/>
  <c r="J50" i="1"/>
  <c r="L50" i="1"/>
  <c r="M50" i="1"/>
  <c r="N50" i="1"/>
  <c r="P50" i="1"/>
  <c r="F51" i="1"/>
  <c r="G51" i="1"/>
  <c r="H51" i="1" s="1"/>
  <c r="J51" i="1"/>
  <c r="L51" i="1"/>
  <c r="M51" i="1"/>
  <c r="N51" i="1"/>
  <c r="P51" i="1"/>
  <c r="F52" i="1"/>
  <c r="G52" i="1"/>
  <c r="H52" i="1" s="1"/>
  <c r="J52" i="1"/>
  <c r="L52" i="1"/>
  <c r="M52" i="1"/>
  <c r="N52" i="1"/>
  <c r="P52" i="1"/>
  <c r="F53" i="1"/>
  <c r="G53" i="1"/>
  <c r="H53" i="1" s="1"/>
  <c r="J53" i="1"/>
  <c r="L53" i="1"/>
  <c r="M53" i="1"/>
  <c r="N53" i="1"/>
  <c r="P53" i="1"/>
  <c r="F54" i="1"/>
  <c r="G54" i="1"/>
  <c r="H54" i="1" s="1"/>
  <c r="J54" i="1"/>
  <c r="L54" i="1"/>
  <c r="M54" i="1"/>
  <c r="N54" i="1"/>
  <c r="P54" i="1"/>
  <c r="F55" i="1"/>
  <c r="G55" i="1"/>
  <c r="H55" i="1" s="1"/>
  <c r="J55" i="1"/>
  <c r="L55" i="1"/>
  <c r="M55" i="1"/>
  <c r="N55" i="1"/>
  <c r="P55" i="1"/>
  <c r="F56" i="1"/>
  <c r="G56" i="1"/>
  <c r="H56" i="1" s="1"/>
  <c r="J56" i="1"/>
  <c r="L56" i="1"/>
  <c r="M56" i="1"/>
  <c r="N56" i="1"/>
  <c r="P56" i="1"/>
  <c r="F57" i="1"/>
  <c r="G57" i="1"/>
  <c r="H57" i="1" s="1"/>
  <c r="J57" i="1"/>
  <c r="L57" i="1"/>
  <c r="M57" i="1"/>
  <c r="N57" i="1"/>
  <c r="P57" i="1"/>
  <c r="F58" i="1"/>
  <c r="G58" i="1"/>
  <c r="H58" i="1" s="1"/>
  <c r="J58" i="1"/>
  <c r="L58" i="1"/>
  <c r="M58" i="1"/>
  <c r="N58" i="1"/>
  <c r="P58" i="1"/>
  <c r="F59" i="1"/>
  <c r="G59" i="1"/>
  <c r="H59" i="1" s="1"/>
  <c r="J59" i="1"/>
  <c r="L59" i="1"/>
  <c r="M59" i="1"/>
  <c r="N59" i="1" s="1"/>
  <c r="P59" i="1"/>
  <c r="F60" i="1"/>
  <c r="G60" i="1"/>
  <c r="H60" i="1" s="1"/>
  <c r="J60" i="1"/>
  <c r="L60" i="1"/>
  <c r="M60" i="1"/>
  <c r="N60" i="1"/>
  <c r="P60" i="1"/>
  <c r="F61" i="1"/>
  <c r="G61" i="1"/>
  <c r="H61" i="1" s="1"/>
  <c r="J61" i="1"/>
  <c r="L61" i="1"/>
  <c r="M61" i="1"/>
  <c r="N61" i="1"/>
  <c r="P61" i="1"/>
  <c r="F62" i="1"/>
  <c r="G62" i="1"/>
  <c r="H62" i="1" s="1"/>
  <c r="J62" i="1"/>
  <c r="L62" i="1"/>
  <c r="M62" i="1"/>
  <c r="N62" i="1"/>
  <c r="P62" i="1"/>
  <c r="F63" i="1"/>
  <c r="G63" i="1"/>
  <c r="H63" i="1" s="1"/>
  <c r="J63" i="1"/>
  <c r="L63" i="1"/>
  <c r="M63" i="1"/>
  <c r="N63" i="1"/>
  <c r="P63" i="1"/>
  <c r="F64" i="1"/>
  <c r="G64" i="1"/>
  <c r="H64" i="1" s="1"/>
  <c r="J64" i="1"/>
  <c r="L64" i="1"/>
  <c r="M64" i="1"/>
  <c r="N64" i="1"/>
  <c r="P64" i="1"/>
  <c r="F65" i="1"/>
  <c r="G65" i="1"/>
  <c r="H65" i="1"/>
  <c r="J65" i="1"/>
  <c r="L65" i="1"/>
  <c r="M65" i="1"/>
  <c r="N65" i="1"/>
  <c r="P65" i="1"/>
  <c r="F66" i="1"/>
  <c r="G66" i="1"/>
  <c r="H66" i="1"/>
  <c r="J66" i="1"/>
  <c r="L66" i="1"/>
  <c r="M66" i="1"/>
  <c r="N66" i="1"/>
  <c r="P66" i="1"/>
  <c r="F67" i="1"/>
  <c r="G67" i="1"/>
  <c r="H67" i="1"/>
  <c r="J67" i="1"/>
  <c r="L67" i="1"/>
  <c r="M67" i="1"/>
  <c r="N67" i="1"/>
  <c r="P67" i="1"/>
  <c r="F68" i="1"/>
  <c r="G68" i="1"/>
  <c r="H68" i="1"/>
  <c r="J68" i="1"/>
  <c r="L68" i="1"/>
  <c r="M68" i="1"/>
  <c r="N68" i="1"/>
  <c r="P68" i="1"/>
  <c r="F69" i="1"/>
  <c r="G69" i="1"/>
  <c r="H69" i="1"/>
  <c r="J69" i="1"/>
  <c r="L69" i="1"/>
  <c r="M69" i="1"/>
  <c r="N69" i="1"/>
  <c r="P69" i="1"/>
  <c r="F70" i="1"/>
  <c r="G70" i="1"/>
  <c r="H70" i="1"/>
  <c r="J70" i="1"/>
  <c r="L70" i="1"/>
  <c r="M70" i="1"/>
  <c r="N70" i="1"/>
  <c r="P70" i="1"/>
  <c r="F71" i="1"/>
  <c r="G71" i="1"/>
  <c r="H71" i="1"/>
  <c r="J71" i="1"/>
  <c r="L71" i="1"/>
  <c r="M71" i="1"/>
  <c r="N71" i="1"/>
  <c r="P71" i="1"/>
  <c r="F72" i="1"/>
  <c r="G72" i="1"/>
  <c r="H72" i="1"/>
  <c r="J72" i="1"/>
  <c r="L72" i="1"/>
  <c r="M72" i="1"/>
  <c r="N72" i="1"/>
  <c r="P72" i="1"/>
  <c r="F73" i="1"/>
  <c r="G73" i="1"/>
  <c r="H73" i="1"/>
  <c r="J73" i="1"/>
  <c r="M73" i="1" s="1"/>
  <c r="N73" i="1" s="1"/>
  <c r="L73" i="1"/>
  <c r="P73" i="1"/>
  <c r="F74" i="1"/>
  <c r="G74" i="1"/>
  <c r="H74" i="1" s="1"/>
  <c r="J74" i="1"/>
  <c r="L74" i="1"/>
  <c r="M74" i="1"/>
  <c r="N74" i="1" s="1"/>
  <c r="P74" i="1"/>
  <c r="F75" i="1"/>
  <c r="G75" i="1"/>
  <c r="H75" i="1" s="1"/>
  <c r="J75" i="1"/>
  <c r="L75" i="1"/>
  <c r="M75" i="1"/>
  <c r="N75" i="1"/>
  <c r="P75" i="1"/>
  <c r="F76" i="1"/>
  <c r="G76" i="1"/>
  <c r="H76" i="1"/>
  <c r="J76" i="1"/>
  <c r="L76" i="1"/>
  <c r="M76" i="1"/>
  <c r="N76" i="1"/>
  <c r="P76" i="1"/>
  <c r="F77" i="1"/>
  <c r="G77" i="1"/>
  <c r="H77" i="1" s="1"/>
  <c r="J77" i="1"/>
  <c r="L77" i="1"/>
  <c r="M77" i="1"/>
  <c r="N77" i="1" s="1"/>
  <c r="P77" i="1"/>
  <c r="F78" i="1"/>
  <c r="G78" i="1"/>
  <c r="H78" i="1" s="1"/>
  <c r="J78" i="1"/>
  <c r="L78" i="1"/>
  <c r="M78" i="1"/>
  <c r="N78" i="1"/>
  <c r="P78" i="1"/>
  <c r="F79" i="1"/>
  <c r="G79" i="1"/>
  <c r="H79" i="1"/>
  <c r="J79" i="1"/>
  <c r="L79" i="1"/>
  <c r="M79" i="1"/>
  <c r="N79" i="1"/>
  <c r="P79" i="1"/>
  <c r="F80" i="1"/>
  <c r="G80" i="1"/>
  <c r="H80" i="1" s="1"/>
  <c r="J80" i="1"/>
  <c r="L80" i="1"/>
  <c r="M80" i="1"/>
  <c r="N80" i="1" s="1"/>
  <c r="P80" i="1"/>
  <c r="F81" i="1"/>
  <c r="G81" i="1"/>
  <c r="H81" i="1" s="1"/>
  <c r="J81" i="1"/>
  <c r="L81" i="1"/>
  <c r="M81" i="1"/>
  <c r="N81" i="1"/>
  <c r="P81" i="1"/>
  <c r="F82" i="1"/>
  <c r="G82" i="1"/>
  <c r="H82" i="1" s="1"/>
  <c r="J82" i="1"/>
  <c r="L82" i="1"/>
  <c r="M82" i="1"/>
  <c r="N82" i="1"/>
  <c r="P82" i="1"/>
  <c r="F83" i="1"/>
  <c r="G83" i="1"/>
  <c r="H83" i="1" s="1"/>
  <c r="J83" i="1"/>
  <c r="L83" i="1"/>
  <c r="M83" i="1"/>
  <c r="N83" i="1" s="1"/>
  <c r="P83" i="1"/>
  <c r="F84" i="1"/>
  <c r="G84" i="1"/>
  <c r="H84" i="1" s="1"/>
  <c r="J84" i="1"/>
  <c r="L84" i="1"/>
  <c r="M84" i="1"/>
  <c r="N84" i="1"/>
  <c r="P84" i="1"/>
  <c r="F85" i="1"/>
  <c r="G85" i="1"/>
  <c r="H85" i="1"/>
  <c r="J85" i="1"/>
  <c r="L85" i="1"/>
  <c r="M85" i="1"/>
  <c r="N85" i="1"/>
  <c r="P85" i="1"/>
  <c r="F86" i="1"/>
  <c r="G86" i="1"/>
  <c r="H86" i="1"/>
  <c r="J86" i="1"/>
  <c r="L86" i="1"/>
  <c r="M86" i="1"/>
  <c r="N86" i="1"/>
  <c r="P86" i="1"/>
  <c r="F87" i="1"/>
  <c r="G87" i="1"/>
  <c r="H87" i="1" s="1"/>
  <c r="J87" i="1"/>
  <c r="L87" i="1"/>
  <c r="M87" i="1"/>
  <c r="N87" i="1"/>
  <c r="P87" i="1"/>
  <c r="F88" i="1"/>
  <c r="G88" i="1"/>
  <c r="H88" i="1"/>
  <c r="J88" i="1"/>
  <c r="L88" i="1"/>
  <c r="M88" i="1"/>
  <c r="N88" i="1"/>
  <c r="P88" i="1"/>
  <c r="F89" i="1"/>
  <c r="G89" i="1"/>
  <c r="H89" i="1" s="1"/>
  <c r="J89" i="1"/>
  <c r="L89" i="1"/>
  <c r="M89" i="1"/>
  <c r="N89" i="1"/>
  <c r="P89" i="1"/>
  <c r="F90" i="1"/>
  <c r="G90" i="1"/>
  <c r="H90" i="1" s="1"/>
  <c r="J90" i="1"/>
  <c r="L90" i="1"/>
  <c r="M90" i="1"/>
  <c r="N90" i="1"/>
  <c r="P90" i="1"/>
  <c r="F91" i="1"/>
  <c r="G91" i="1"/>
  <c r="H91" i="1"/>
  <c r="J91" i="1"/>
  <c r="L91" i="1"/>
  <c r="M91" i="1"/>
  <c r="N91" i="1"/>
  <c r="P91" i="1"/>
  <c r="F92" i="1"/>
  <c r="G92" i="1"/>
  <c r="H92" i="1"/>
  <c r="J92" i="1"/>
  <c r="L92" i="1"/>
  <c r="M92" i="1"/>
  <c r="N92" i="1"/>
  <c r="P92" i="1"/>
  <c r="F93" i="1"/>
  <c r="G93" i="1"/>
  <c r="H93" i="1"/>
  <c r="J93" i="1"/>
  <c r="L93" i="1"/>
  <c r="M93" i="1"/>
  <c r="N93" i="1"/>
  <c r="P93" i="1"/>
  <c r="F94" i="1"/>
  <c r="G94" i="1"/>
  <c r="H94" i="1"/>
  <c r="J94" i="1"/>
  <c r="L94" i="1"/>
  <c r="M94" i="1"/>
  <c r="N94" i="1"/>
  <c r="P94" i="1"/>
  <c r="F95" i="1"/>
  <c r="G95" i="1"/>
  <c r="H95" i="1"/>
  <c r="J95" i="1"/>
  <c r="L95" i="1"/>
  <c r="M95" i="1"/>
  <c r="N95" i="1"/>
  <c r="P95" i="1"/>
  <c r="F96" i="1"/>
  <c r="G96" i="1"/>
  <c r="H96" i="1"/>
  <c r="J96" i="1"/>
  <c r="L96" i="1"/>
  <c r="M96" i="1"/>
  <c r="N96" i="1"/>
  <c r="P96" i="1"/>
  <c r="F97" i="1"/>
  <c r="G97" i="1"/>
  <c r="H97" i="1"/>
  <c r="J97" i="1"/>
  <c r="L97" i="1"/>
  <c r="M97" i="1"/>
  <c r="N97" i="1"/>
  <c r="P97" i="1"/>
  <c r="F98" i="1"/>
  <c r="G98" i="1"/>
  <c r="H98" i="1"/>
  <c r="J98" i="1"/>
  <c r="L98" i="1"/>
  <c r="M98" i="1"/>
  <c r="N98" i="1"/>
  <c r="P98" i="1"/>
  <c r="F99" i="1"/>
  <c r="G99" i="1"/>
  <c r="H99" i="1"/>
  <c r="J99" i="1"/>
  <c r="L99" i="1"/>
  <c r="M99" i="1"/>
  <c r="N99" i="1" s="1"/>
  <c r="P99" i="1"/>
  <c r="F100" i="1"/>
  <c r="G100" i="1"/>
  <c r="H100" i="1" s="1"/>
  <c r="J100" i="1"/>
  <c r="L100" i="1"/>
  <c r="M100" i="1"/>
  <c r="N100" i="1"/>
  <c r="P100" i="1"/>
  <c r="F101" i="1"/>
  <c r="G101" i="1"/>
  <c r="H101" i="1"/>
  <c r="J101" i="1"/>
  <c r="L101" i="1"/>
  <c r="M101" i="1"/>
  <c r="N101" i="1"/>
  <c r="P101" i="1"/>
  <c r="F102" i="1"/>
  <c r="G102" i="1"/>
  <c r="H102" i="1"/>
  <c r="J102" i="1"/>
  <c r="L102" i="1"/>
  <c r="M102" i="1"/>
  <c r="N102" i="1"/>
  <c r="P102" i="1"/>
  <c r="F103" i="1"/>
  <c r="G103" i="1"/>
  <c r="H103" i="1"/>
  <c r="J103" i="1"/>
  <c r="L103" i="1"/>
  <c r="M103" i="1"/>
  <c r="N103" i="1"/>
  <c r="P103" i="1"/>
  <c r="F104" i="1"/>
  <c r="G104" i="1"/>
  <c r="H104" i="1"/>
  <c r="J104" i="1"/>
  <c r="L104" i="1"/>
  <c r="M104" i="1"/>
  <c r="N104" i="1"/>
  <c r="P104" i="1"/>
  <c r="F105" i="1"/>
  <c r="G105" i="1"/>
  <c r="H105" i="1"/>
  <c r="J105" i="1"/>
  <c r="L105" i="1"/>
  <c r="M105" i="1"/>
  <c r="N105" i="1"/>
  <c r="P105" i="1"/>
  <c r="F106" i="1"/>
  <c r="G106" i="1"/>
  <c r="H106" i="1"/>
  <c r="J106" i="1"/>
  <c r="L106" i="1"/>
  <c r="M106" i="1"/>
  <c r="N106" i="1"/>
  <c r="P106" i="1"/>
  <c r="F107" i="1"/>
  <c r="G107" i="1"/>
  <c r="H107" i="1"/>
  <c r="J107" i="1"/>
  <c r="L107" i="1"/>
  <c r="M107" i="1"/>
  <c r="N107" i="1"/>
  <c r="P107" i="1"/>
  <c r="F108" i="1"/>
  <c r="G108" i="1"/>
  <c r="H108" i="1"/>
  <c r="J108" i="1"/>
  <c r="M108" i="1" s="1"/>
  <c r="N108" i="1" s="1"/>
  <c r="L108" i="1"/>
  <c r="P108" i="1"/>
  <c r="F109" i="1"/>
  <c r="G109" i="1"/>
  <c r="H109" i="1" s="1"/>
  <c r="J109" i="1"/>
  <c r="L109" i="1"/>
  <c r="M109" i="1"/>
  <c r="N109" i="1"/>
  <c r="P109" i="1"/>
  <c r="F110" i="1"/>
  <c r="G110" i="1"/>
  <c r="H110" i="1"/>
  <c r="J110" i="1"/>
  <c r="L110" i="1"/>
  <c r="M110" i="1"/>
  <c r="N110" i="1"/>
  <c r="P110" i="1"/>
  <c r="F111" i="1"/>
  <c r="G111" i="1"/>
  <c r="H111" i="1"/>
  <c r="J111" i="1"/>
  <c r="L111" i="1"/>
  <c r="M111" i="1"/>
  <c r="N111" i="1"/>
  <c r="P111" i="1"/>
  <c r="F112" i="1"/>
  <c r="G112" i="1"/>
  <c r="H112" i="1"/>
  <c r="J112" i="1"/>
  <c r="L112" i="1"/>
  <c r="M112" i="1"/>
  <c r="N112" i="1"/>
  <c r="P112" i="1"/>
  <c r="F113" i="1"/>
  <c r="G113" i="1"/>
  <c r="H113" i="1"/>
  <c r="J113" i="1"/>
  <c r="L113" i="1"/>
  <c r="M113" i="1"/>
  <c r="N113" i="1"/>
  <c r="P113" i="1"/>
  <c r="F114" i="1"/>
  <c r="G114" i="1"/>
  <c r="H114" i="1"/>
  <c r="J114" i="1"/>
  <c r="L114" i="1"/>
  <c r="M114" i="1"/>
  <c r="N114" i="1"/>
  <c r="P114" i="1"/>
  <c r="F115" i="1"/>
  <c r="G115" i="1"/>
  <c r="H115" i="1"/>
  <c r="J115" i="1"/>
  <c r="L115" i="1"/>
  <c r="M115" i="1"/>
  <c r="N115" i="1"/>
  <c r="P115" i="1"/>
  <c r="F116" i="1"/>
  <c r="G116" i="1"/>
  <c r="H116" i="1"/>
  <c r="J116" i="1"/>
  <c r="L116" i="1"/>
  <c r="M116" i="1"/>
  <c r="N116" i="1"/>
  <c r="P116" i="1"/>
  <c r="F117" i="1"/>
  <c r="G117" i="1"/>
  <c r="H117" i="1" s="1"/>
  <c r="J117" i="1"/>
  <c r="L117" i="1"/>
  <c r="M117" i="1"/>
  <c r="N117" i="1"/>
  <c r="P117" i="1"/>
  <c r="F118" i="1"/>
  <c r="G118" i="1"/>
  <c r="H118" i="1" s="1"/>
  <c r="J118" i="1"/>
  <c r="L118" i="1"/>
  <c r="M118" i="1"/>
  <c r="N118" i="1"/>
  <c r="P118" i="1"/>
  <c r="F119" i="1"/>
  <c r="G119" i="1"/>
  <c r="H119" i="1"/>
  <c r="J119" i="1"/>
  <c r="L119" i="1"/>
  <c r="M119" i="1"/>
  <c r="N119" i="1"/>
  <c r="P119" i="1"/>
  <c r="F120" i="1"/>
  <c r="G120" i="1"/>
  <c r="H120" i="1"/>
  <c r="J120" i="1"/>
  <c r="L120" i="1"/>
  <c r="M120" i="1"/>
  <c r="N120" i="1"/>
  <c r="P120" i="1"/>
  <c r="F121" i="1"/>
  <c r="G121" i="1"/>
  <c r="H121" i="1"/>
  <c r="J121" i="1"/>
  <c r="L121" i="1"/>
  <c r="M121" i="1"/>
  <c r="N121" i="1"/>
  <c r="P121" i="1"/>
  <c r="F122" i="1"/>
  <c r="G122" i="1"/>
  <c r="H122" i="1"/>
  <c r="J122" i="1"/>
  <c r="L122" i="1"/>
  <c r="M122" i="1"/>
  <c r="N122" i="1"/>
  <c r="P122" i="1"/>
  <c r="C123" i="1"/>
  <c r="D123" i="1"/>
  <c r="O123" i="1"/>
  <c r="O125" i="1" s="1"/>
  <c r="N128" i="1" s="1"/>
  <c r="C125" i="1"/>
  <c r="I129" i="1"/>
  <c r="N123" i="1" l="1"/>
  <c r="N1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Abdullah</author>
  </authors>
  <commentList>
    <comment ref="C2" authorId="0" shapeId="0" xr:uid="{A770B075-F512-460C-AE5A-6D6DF7807B5D}">
      <text>
        <r>
          <rPr>
            <b/>
            <sz val="9"/>
            <color indexed="81"/>
            <rFont val="Tahoma"/>
            <family val="2"/>
          </rPr>
          <t>Mario Abdullah:</t>
        </r>
        <r>
          <rPr>
            <sz val="9"/>
            <color indexed="81"/>
            <rFont val="Tahoma"/>
            <family val="2"/>
          </rPr>
          <t xml:space="preserve">
Comes from the Misc. totals/statistics</t>
        </r>
      </text>
    </comment>
    <comment ref="D2" authorId="0" shapeId="0" xr:uid="{B0FFEFFC-C02D-479B-B3AA-271D42531EDB}">
      <text>
        <r>
          <rPr>
            <b/>
            <sz val="9"/>
            <color indexed="81"/>
            <rFont val="Tahoma"/>
            <family val="2"/>
          </rPr>
          <t>Mario Abdullah:</t>
        </r>
        <r>
          <rPr>
            <sz val="9"/>
            <color indexed="81"/>
            <rFont val="Tahoma"/>
            <family val="2"/>
          </rPr>
          <t xml:space="preserve">
Comes from the Misc. totals/statistics</t>
        </r>
      </text>
    </comment>
    <comment ref="E2" authorId="0" shapeId="0" xr:uid="{953CF779-B02C-4191-B25D-6E76D042F763}">
      <text>
        <r>
          <rPr>
            <b/>
            <sz val="9"/>
            <color indexed="81"/>
            <rFont val="Tahoma"/>
            <family val="2"/>
          </rPr>
          <t>Mario Abdullah:</t>
        </r>
        <r>
          <rPr>
            <sz val="9"/>
            <color indexed="81"/>
            <rFont val="Tahoma"/>
            <family val="2"/>
          </rPr>
          <t xml:space="preserve">
Comes from the ECF Analysis</t>
        </r>
      </text>
    </comment>
    <comment ref="J2" authorId="0" shapeId="0" xr:uid="{2164DAE2-8D56-4184-AE5C-5BAD3052AE85}">
      <text>
        <r>
          <rPr>
            <b/>
            <sz val="9"/>
            <color indexed="81"/>
            <rFont val="Tahoma"/>
            <family val="2"/>
          </rPr>
          <t>Mario Abdullah:</t>
        </r>
        <r>
          <rPr>
            <sz val="9"/>
            <color indexed="81"/>
            <rFont val="Tahoma"/>
            <family val="2"/>
          </rPr>
          <t xml:space="preserve">
copied from the % Recommended
Adjust when needing to use other ECF's %</t>
        </r>
      </text>
    </comment>
    <comment ref="K2" authorId="0" shapeId="0" xr:uid="{362D6C7C-A27C-4E41-9531-276DF5FDCB8A}">
      <text>
        <r>
          <rPr>
            <b/>
            <sz val="9"/>
            <color indexed="81"/>
            <rFont val="Tahoma"/>
            <family val="2"/>
          </rPr>
          <t>Mario Abdullah:</t>
        </r>
        <r>
          <rPr>
            <sz val="9"/>
            <color indexed="81"/>
            <rFont val="Tahoma"/>
            <family val="2"/>
          </rPr>
          <t xml:space="preserve">
Comes from the ECF Analysis</t>
        </r>
      </text>
    </comment>
    <comment ref="O2" authorId="0" shapeId="0" xr:uid="{BEDDE9EE-8090-4EED-BA85-3565E6540E8F}">
      <text>
        <r>
          <rPr>
            <b/>
            <sz val="9"/>
            <color indexed="81"/>
            <rFont val="Tahoma"/>
            <family val="2"/>
          </rPr>
          <t>Mario Abdullah:</t>
        </r>
        <r>
          <rPr>
            <sz val="9"/>
            <color indexed="81"/>
            <rFont val="Tahoma"/>
            <family val="2"/>
          </rPr>
          <t xml:space="preserve">
Comes from the Misc. totals/statistics
</t>
        </r>
      </text>
    </comment>
    <comment ref="C125" authorId="0" shapeId="0" xr:uid="{48C8596A-71C2-4085-90CF-508E538088FB}">
      <text>
        <r>
          <rPr>
            <b/>
            <sz val="9"/>
            <color indexed="81"/>
            <rFont val="Tahoma"/>
            <family val="2"/>
          </rPr>
          <t>Needs to match line 401 from Current form 4023</t>
        </r>
      </text>
    </comment>
  </commentList>
</comments>
</file>

<file path=xl/sharedStrings.xml><?xml version="1.0" encoding="utf-8"?>
<sst xmlns="http://schemas.openxmlformats.org/spreadsheetml/2006/main" count="362" uniqueCount="213">
  <si>
    <t>Name</t>
  </si>
  <si>
    <t>ECF</t>
  </si>
  <si>
    <t>SEV</t>
  </si>
  <si>
    <t xml:space="preserve">Parcel </t>
  </si>
  <si>
    <t>Count</t>
  </si>
  <si>
    <t>AVG</t>
  </si>
  <si>
    <t>TCV</t>
  </si>
  <si>
    <t xml:space="preserve">Proper </t>
  </si>
  <si>
    <t>Land TCV</t>
  </si>
  <si>
    <t>TARGET</t>
  </si>
  <si>
    <t>Total</t>
  </si>
  <si>
    <t xml:space="preserve">Sales </t>
  </si>
  <si>
    <t>Sample</t>
  </si>
  <si>
    <t>Recom</t>
  </si>
  <si>
    <t>% of Recom ECF</t>
  </si>
  <si>
    <t>% of</t>
  </si>
  <si>
    <t>Change</t>
  </si>
  <si>
    <t>Sugg.</t>
  </si>
  <si>
    <t>(2793) 24 month Mean Adj Ratio =</t>
  </si>
  <si>
    <t>←←</t>
  </si>
  <si>
    <t>↓</t>
  </si>
  <si>
    <t>401A9</t>
  </si>
  <si>
    <t>404A9</t>
  </si>
  <si>
    <t>404B0</t>
  </si>
  <si>
    <t>406A0</t>
  </si>
  <si>
    <t>407B9</t>
  </si>
  <si>
    <t>407A0</t>
  </si>
  <si>
    <t>409A9</t>
  </si>
  <si>
    <t>411A0</t>
  </si>
  <si>
    <t>411B0</t>
  </si>
  <si>
    <t>412A0</t>
  </si>
  <si>
    <t>412B0</t>
  </si>
  <si>
    <t>414C9</t>
  </si>
  <si>
    <t>414A0</t>
  </si>
  <si>
    <t>414B0</t>
  </si>
  <si>
    <t>417A9</t>
  </si>
  <si>
    <t>420A0</t>
  </si>
  <si>
    <t>420B0</t>
  </si>
  <si>
    <t>422A0</t>
  </si>
  <si>
    <t>422B9</t>
  </si>
  <si>
    <t>423A9</t>
  </si>
  <si>
    <t>423B0</t>
  </si>
  <si>
    <t>425A0</t>
  </si>
  <si>
    <t>426A0</t>
  </si>
  <si>
    <t>426B9</t>
  </si>
  <si>
    <t>427A0</t>
  </si>
  <si>
    <t>427B0</t>
  </si>
  <si>
    <t>427C0</t>
  </si>
  <si>
    <t>428A0</t>
  </si>
  <si>
    <t>428B9</t>
  </si>
  <si>
    <t>430A0</t>
  </si>
  <si>
    <t>430E0</t>
  </si>
  <si>
    <t>431A0</t>
  </si>
  <si>
    <t>431B0</t>
  </si>
  <si>
    <t>432A0</t>
  </si>
  <si>
    <t>432B0</t>
  </si>
  <si>
    <t>432C9</t>
  </si>
  <si>
    <t>433A0</t>
  </si>
  <si>
    <t>433B0</t>
  </si>
  <si>
    <t>434A9</t>
  </si>
  <si>
    <t>435A0</t>
  </si>
  <si>
    <t>436B9</t>
  </si>
  <si>
    <t>437A0</t>
  </si>
  <si>
    <t>437B9</t>
  </si>
  <si>
    <t>437C0</t>
  </si>
  <si>
    <t>437D0</t>
  </si>
  <si>
    <t>439A9</t>
  </si>
  <si>
    <t>441A9</t>
  </si>
  <si>
    <t>442A9</t>
  </si>
  <si>
    <t>443A0</t>
  </si>
  <si>
    <t>444A0</t>
  </si>
  <si>
    <t>445A9</t>
  </si>
  <si>
    <t>446A0</t>
  </si>
  <si>
    <t>449A0</t>
  </si>
  <si>
    <t>449C0</t>
  </si>
  <si>
    <t>450A0</t>
  </si>
  <si>
    <t>456A0</t>
  </si>
  <si>
    <t>457B0</t>
  </si>
  <si>
    <t>457C0</t>
  </si>
  <si>
    <t>457D0</t>
  </si>
  <si>
    <t>458A9</t>
  </si>
  <si>
    <t>458B0</t>
  </si>
  <si>
    <t>459A0</t>
  </si>
  <si>
    <t>459B0</t>
  </si>
  <si>
    <t>459C0</t>
  </si>
  <si>
    <t>460A0</t>
  </si>
  <si>
    <t>460B9</t>
  </si>
  <si>
    <t>461A0</t>
  </si>
  <si>
    <t>462A0</t>
  </si>
  <si>
    <t>462B0</t>
  </si>
  <si>
    <t>464A0</t>
  </si>
  <si>
    <t>464B0</t>
  </si>
  <si>
    <t>466A9</t>
  </si>
  <si>
    <t>466B0</t>
  </si>
  <si>
    <t>468A0</t>
  </si>
  <si>
    <t>468D0</t>
  </si>
  <si>
    <t>470A9</t>
  </si>
  <si>
    <t>471A9</t>
  </si>
  <si>
    <t>473A0</t>
  </si>
  <si>
    <t>475A0</t>
  </si>
  <si>
    <t>476A0</t>
  </si>
  <si>
    <t>477A9</t>
  </si>
  <si>
    <t>478A9</t>
  </si>
  <si>
    <t>480A9</t>
  </si>
  <si>
    <t>480B0</t>
  </si>
  <si>
    <t>480C0</t>
  </si>
  <si>
    <t>481B0</t>
  </si>
  <si>
    <t>482A9</t>
  </si>
  <si>
    <t>483A9</t>
  </si>
  <si>
    <t>485B0</t>
  </si>
  <si>
    <t>485C9</t>
  </si>
  <si>
    <t>493A0</t>
  </si>
  <si>
    <t>496A0</t>
  </si>
  <si>
    <t>530B0</t>
  </si>
  <si>
    <t>538C0</t>
  </si>
  <si>
    <t>540A0</t>
  </si>
  <si>
    <t>540B0</t>
  </si>
  <si>
    <t>549B0</t>
  </si>
  <si>
    <t>559D0</t>
  </si>
  <si>
    <t>568C0</t>
  </si>
  <si>
    <t>569B0</t>
  </si>
  <si>
    <t>569C0</t>
  </si>
  <si>
    <t>571B0</t>
  </si>
  <si>
    <t>574A0</t>
  </si>
  <si>
    <t>575A0</t>
  </si>
  <si>
    <t>584A0</t>
  </si>
  <si>
    <t>590B0</t>
  </si>
  <si>
    <t>429A0</t>
  </si>
  <si>
    <t>429B9</t>
  </si>
  <si>
    <t>430B9</t>
  </si>
  <si>
    <t>481A0</t>
  </si>
  <si>
    <t>482B0</t>
  </si>
  <si>
    <t>488A9</t>
  </si>
  <si>
    <t>490A0</t>
  </si>
  <si>
    <t>553A0</t>
  </si>
  <si>
    <t>553B0</t>
  </si>
  <si>
    <t>568B0</t>
  </si>
  <si>
    <t>569A0</t>
  </si>
  <si>
    <t>573A0</t>
  </si>
  <si>
    <t>Non Conforming</t>
  </si>
  <si>
    <t>Non conforming</t>
  </si>
  <si>
    <t>Increase from last year</t>
  </si>
  <si>
    <t>Comm Misc</t>
  </si>
  <si>
    <t>Neigh %</t>
  </si>
  <si>
    <t>Comments</t>
  </si>
  <si>
    <t>Comm</t>
  </si>
  <si>
    <t>Cypress Gardens</t>
  </si>
  <si>
    <t>NC-Central- 2000-Present YB</t>
  </si>
  <si>
    <t>NC-Central YB 2000's</t>
  </si>
  <si>
    <t>NC-Central YB 90's-2000</t>
  </si>
  <si>
    <t>NC-South-YB 90's-2000's</t>
  </si>
  <si>
    <t>NC-South- 2000's- Larger</t>
  </si>
  <si>
    <t>1970's</t>
  </si>
  <si>
    <t>1940's Mix</t>
  </si>
  <si>
    <t>Mario</t>
  </si>
  <si>
    <t>Apt Style</t>
  </si>
  <si>
    <t>Apt. Style</t>
  </si>
  <si>
    <t>Att Gar</t>
  </si>
  <si>
    <t>Att. Gar-See Condo Tab</t>
  </si>
  <si>
    <t>3 Sty-See Condo Tab</t>
  </si>
  <si>
    <t>Att Gar-See Condo Tab</t>
  </si>
  <si>
    <t>YB 40's-50's</t>
  </si>
  <si>
    <t>In line with 430AO</t>
  </si>
  <si>
    <t xml:space="preserve">Large Lots-SW Mix-See Large Lots Tab </t>
  </si>
  <si>
    <t>Large Lots - 40's-60's</t>
  </si>
  <si>
    <t>In Line with 409A9</t>
  </si>
  <si>
    <t>In line with 432A0</t>
  </si>
  <si>
    <t>In line with 437B9</t>
  </si>
  <si>
    <t>Large Lots- Northeast- See Large Lots Tab</t>
  </si>
  <si>
    <t xml:space="preserve">Mix </t>
  </si>
  <si>
    <t>NC-Central YB 2000's - In line with 450A0</t>
  </si>
  <si>
    <t>YB 40's-50's - In line with 459C0</t>
  </si>
  <si>
    <t>In line with 457B0</t>
  </si>
  <si>
    <t>Near Golf Course</t>
  </si>
  <si>
    <t>In line with 480A9</t>
  </si>
  <si>
    <t>1970's - In line with 482A9</t>
  </si>
  <si>
    <t>In line with 496A0</t>
  </si>
  <si>
    <t>Att. Gar - See Condo Tab</t>
  </si>
  <si>
    <t>Apt. Style-In line with 540AO</t>
  </si>
  <si>
    <t>Large Lots-Central East - See Large Lots Tab</t>
  </si>
  <si>
    <t>NC - YB 2000's</t>
  </si>
  <si>
    <t>Large Lots-SW 40's Mix -See "Large Lots Tab"</t>
  </si>
  <si>
    <t>NC-SW 90's-2000-Larger lots-See "Large Lots Tab"</t>
  </si>
  <si>
    <t>NC-SW- 2000's-See "Large Lots Tab"</t>
  </si>
  <si>
    <t>Large Lots-SW 40's Mix-See "Large Lots Tab"</t>
  </si>
  <si>
    <t>Current 4023 Ratio</t>
  </si>
  <si>
    <t>430EO</t>
  </si>
  <si>
    <t>Sales include Partial value for "Assess when sold"</t>
  </si>
  <si>
    <t>3 Sty</t>
  </si>
  <si>
    <t>**Merged ECF Neigh. 436AO with 461AO**</t>
  </si>
  <si>
    <t>**Merged ECF Neigh. 443BO with 443AO**</t>
  </si>
  <si>
    <t>**Merged ECF Neigh. 457AO with 458A9**</t>
  </si>
  <si>
    <t>**Merged ECF Neigh. 485AO &amp; 486A9 with 485BO**</t>
  </si>
  <si>
    <t>**Merged ECF Neigh. 486BO with 482A9**</t>
  </si>
  <si>
    <t>In line with 468AO</t>
  </si>
  <si>
    <t>2024 SEV (PMBOR)</t>
  </si>
  <si>
    <t>2025 SEV</t>
  </si>
  <si>
    <t>Equals 2025 target</t>
  </si>
  <si>
    <r>
      <t>Approx</t>
    </r>
    <r>
      <rPr>
        <b/>
        <sz val="10"/>
        <color indexed="17"/>
        <rFont val="Arial"/>
        <family val="2"/>
      </rPr>
      <t xml:space="preserve"> 9.87%</t>
    </r>
    <r>
      <rPr>
        <b/>
        <sz val="10"/>
        <rFont val="Arial"/>
        <family val="2"/>
      </rPr>
      <t xml:space="preserve"> increase overall</t>
    </r>
  </si>
  <si>
    <t>$1,683,132,645 from 4023 (Line 401)</t>
  </si>
  <si>
    <r>
      <rPr>
        <u/>
        <sz val="11"/>
        <color indexed="10"/>
        <rFont val="Calibri"/>
        <family val="2"/>
      </rPr>
      <t xml:space="preserve"> </t>
    </r>
    <r>
      <rPr>
        <u/>
        <sz val="11"/>
        <rFont val="Calibri"/>
        <family val="2"/>
      </rPr>
      <t>$1,683,132,645 x</t>
    </r>
    <r>
      <rPr>
        <u/>
        <sz val="10"/>
        <rFont val="Calibri"/>
        <family val="2"/>
      </rPr>
      <t xml:space="preserve"> </t>
    </r>
    <r>
      <rPr>
        <u/>
        <sz val="10"/>
        <rFont val="Arial"/>
        <family val="2"/>
      </rPr>
      <t>1.0987</t>
    </r>
  </si>
  <si>
    <t>Est 2025 TCV Target = $1,849,257,837</t>
  </si>
  <si>
    <t>Large Lots-Southeast-Mix</t>
  </si>
  <si>
    <t>Large Lots-Northwest-See Large Lots Tab</t>
  </si>
  <si>
    <t>Large Lots-Central West- See LL Tab</t>
  </si>
  <si>
    <t xml:space="preserve">Apt Style </t>
  </si>
  <si>
    <t>Apt. Style-In line with 569B0</t>
  </si>
  <si>
    <t>3 Sty-In line with 540B0</t>
  </si>
  <si>
    <t xml:space="preserve">NC-Central YB 90's-2000 </t>
  </si>
  <si>
    <t>In line with 466A9</t>
  </si>
  <si>
    <t>YB 1900's Large Lots-see 466A9</t>
  </si>
  <si>
    <t>Att. Gar</t>
  </si>
  <si>
    <t>NC-Central Late 90's-2000 YB-In Line with 436B9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</si>
</sst>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_(&quot;$&quot;* #,##0_);_(&quot;$&quot;* \(#,##0\);_(&quot;$&quot;* &quot;-&quot;??_);_(@_)"/>
    <numFmt numFmtId="167" formatCode="0.0%"/>
    <numFmt numFmtId="168" formatCode="0.000_);\(0.000\)"/>
  </numFmts>
  <fonts count="30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0"/>
      <name val="Arial"/>
      <family val="2"/>
    </font>
    <font>
      <u/>
      <sz val="11"/>
      <name val="Arial"/>
      <family val="2"/>
    </font>
    <font>
      <u/>
      <sz val="11"/>
      <name val="Calibri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u/>
      <sz val="10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b/>
      <i/>
      <sz val="10"/>
      <color indexed="10"/>
      <name val="Arial"/>
      <family val="2"/>
    </font>
    <font>
      <i/>
      <sz val="10"/>
      <name val="Arial"/>
      <family val="2"/>
    </font>
    <font>
      <u/>
      <sz val="11"/>
      <color indexed="10"/>
      <name val="Calibri"/>
      <family val="2"/>
    </font>
    <font>
      <sz val="10"/>
      <name val="Arial"/>
      <family val="2"/>
    </font>
    <font>
      <sz val="10"/>
      <color rgb="FFC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7DEE8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uble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6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166" fontId="0" fillId="0" borderId="0" xfId="2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5" fillId="0" borderId="0" xfId="0" applyFont="1"/>
    <xf numFmtId="166" fontId="5" fillId="0" borderId="0" xfId="0" applyNumberFormat="1" applyFont="1"/>
    <xf numFmtId="3" fontId="5" fillId="0" borderId="0" xfId="0" applyNumberFormat="1" applyFont="1"/>
    <xf numFmtId="0" fontId="0" fillId="0" borderId="4" xfId="0" applyBorder="1"/>
    <xf numFmtId="0" fontId="7" fillId="0" borderId="0" xfId="0" applyFont="1" applyAlignment="1">
      <alignment horizontal="center"/>
    </xf>
    <xf numFmtId="164" fontId="7" fillId="0" borderId="0" xfId="0" applyNumberFormat="1" applyFont="1"/>
    <xf numFmtId="167" fontId="7" fillId="2" borderId="0" xfId="1" applyNumberFormat="1" applyFont="1" applyFill="1"/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right"/>
    </xf>
    <xf numFmtId="0" fontId="7" fillId="0" borderId="0" xfId="0" applyFont="1"/>
    <xf numFmtId="166" fontId="7" fillId="0" borderId="0" xfId="2" applyNumberFormat="1" applyFont="1" applyFill="1" applyBorder="1"/>
    <xf numFmtId="0" fontId="10" fillId="0" borderId="0" xfId="0" applyFont="1" applyAlignment="1">
      <alignment horizontal="center"/>
    </xf>
    <xf numFmtId="10" fontId="6" fillId="0" borderId="0" xfId="3" applyNumberFormat="1" applyFont="1" applyAlignment="1">
      <alignment horizontal="right"/>
    </xf>
    <xf numFmtId="0" fontId="6" fillId="0" borderId="0" xfId="0" applyFont="1" applyAlignment="1">
      <alignment horizontal="center"/>
    </xf>
    <xf numFmtId="168" fontId="0" fillId="0" borderId="0" xfId="0" applyNumberFormat="1"/>
    <xf numFmtId="167" fontId="8" fillId="0" borderId="0" xfId="1" applyNumberFormat="1" applyFont="1" applyFill="1"/>
    <xf numFmtId="164" fontId="6" fillId="0" borderId="0" xfId="0" applyNumberFormat="1" applyFont="1" applyAlignment="1">
      <alignment horizontal="center"/>
    </xf>
    <xf numFmtId="167" fontId="0" fillId="0" borderId="3" xfId="0" applyNumberFormat="1" applyBorder="1" applyAlignment="1">
      <alignment horizontal="right"/>
    </xf>
    <xf numFmtId="164" fontId="0" fillId="0" borderId="0" xfId="0" applyNumberFormat="1" applyAlignment="1">
      <alignment horizontal="center"/>
    </xf>
    <xf numFmtId="167" fontId="9" fillId="0" borderId="0" xfId="1" applyNumberFormat="1" applyFont="1" applyFill="1" applyBorder="1"/>
    <xf numFmtId="167" fontId="6" fillId="0" borderId="3" xfId="1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right" wrapText="1"/>
    </xf>
    <xf numFmtId="0" fontId="4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166" fontId="8" fillId="0" borderId="0" xfId="2" applyNumberFormat="1" applyFont="1" applyFill="1" applyBorder="1" applyAlignment="1">
      <alignment horizontal="center"/>
    </xf>
    <xf numFmtId="166" fontId="9" fillId="0" borderId="0" xfId="2" applyNumberFormat="1" applyFont="1" applyFill="1" applyBorder="1" applyAlignment="1">
      <alignment horizontal="center"/>
    </xf>
    <xf numFmtId="166" fontId="0" fillId="0" borderId="0" xfId="2" applyNumberFormat="1" applyFont="1" applyFill="1" applyAlignment="1">
      <alignment horizontal="center"/>
    </xf>
    <xf numFmtId="166" fontId="0" fillId="0" borderId="0" xfId="2" applyNumberFormat="1" applyFont="1" applyFill="1" applyBorder="1" applyAlignment="1">
      <alignment horizontal="center"/>
    </xf>
    <xf numFmtId="167" fontId="6" fillId="0" borderId="7" xfId="1" applyNumberFormat="1" applyFont="1" applyFill="1" applyBorder="1" applyAlignment="1">
      <alignment horizontal="right"/>
    </xf>
    <xf numFmtId="168" fontId="2" fillId="2" borderId="4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7" fillId="0" borderId="8" xfId="0" applyFont="1" applyBorder="1" applyAlignment="1">
      <alignment horizontal="center"/>
    </xf>
    <xf numFmtId="166" fontId="0" fillId="0" borderId="0" xfId="2" applyNumberFormat="1" applyFont="1" applyBorder="1" applyAlignment="1">
      <alignment horizontal="center"/>
    </xf>
    <xf numFmtId="167" fontId="18" fillId="3" borderId="0" xfId="3" applyNumberFormat="1" applyFont="1" applyFill="1"/>
    <xf numFmtId="166" fontId="18" fillId="3" borderId="0" xfId="2" applyNumberFormat="1" applyFont="1" applyFill="1"/>
    <xf numFmtId="166" fontId="18" fillId="3" borderId="9" xfId="2" applyNumberFormat="1" applyFont="1" applyFill="1" applyBorder="1"/>
    <xf numFmtId="0" fontId="7" fillId="0" borderId="9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10" fontId="7" fillId="0" borderId="0" xfId="0" applyNumberFormat="1" applyFont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4" xfId="0" applyNumberFormat="1" applyBorder="1" applyAlignment="1">
      <alignment horizontal="center"/>
    </xf>
    <xf numFmtId="164" fontId="6" fillId="4" borderId="6" xfId="0" applyNumberFormat="1" applyFont="1" applyFill="1" applyBorder="1" applyAlignment="1">
      <alignment horizontal="center"/>
    </xf>
    <xf numFmtId="10" fontId="0" fillId="4" borderId="0" xfId="0" applyNumberFormat="1" applyFill="1"/>
    <xf numFmtId="10" fontId="0" fillId="4" borderId="9" xfId="0" applyNumberFormat="1" applyFill="1" applyBorder="1"/>
    <xf numFmtId="164" fontId="6" fillId="4" borderId="10" xfId="0" applyNumberFormat="1" applyFont="1" applyFill="1" applyBorder="1" applyAlignment="1">
      <alignment horizontal="center"/>
    </xf>
    <xf numFmtId="9" fontId="18" fillId="0" borderId="0" xfId="3" applyFont="1" applyFill="1"/>
    <xf numFmtId="166" fontId="6" fillId="0" borderId="0" xfId="2" applyNumberFormat="1" applyFont="1" applyFill="1" applyBorder="1"/>
    <xf numFmtId="0" fontId="7" fillId="5" borderId="0" xfId="0" applyFont="1" applyFill="1" applyAlignment="1">
      <alignment horizontal="center"/>
    </xf>
    <xf numFmtId="168" fontId="0" fillId="5" borderId="0" xfId="0" applyNumberFormat="1" applyFill="1"/>
    <xf numFmtId="0" fontId="0" fillId="5" borderId="0" xfId="0" applyFill="1" applyAlignment="1">
      <alignment horizontal="center"/>
    </xf>
    <xf numFmtId="167" fontId="18" fillId="3" borderId="10" xfId="3" applyNumberFormat="1" applyFont="1" applyFill="1" applyBorder="1"/>
    <xf numFmtId="0" fontId="20" fillId="0" borderId="11" xfId="0" applyFont="1" applyBorder="1" applyAlignment="1">
      <alignment horizontal="center" wrapText="1"/>
    </xf>
    <xf numFmtId="166" fontId="8" fillId="5" borderId="0" xfId="2" applyNumberFormat="1" applyFont="1" applyFill="1" applyBorder="1" applyAlignment="1">
      <alignment horizontal="center"/>
    </xf>
    <xf numFmtId="167" fontId="8" fillId="5" borderId="0" xfId="1" applyNumberFormat="1" applyFont="1" applyFill="1"/>
    <xf numFmtId="166" fontId="7" fillId="0" borderId="0" xfId="2" applyNumberFormat="1" applyFont="1" applyAlignment="1">
      <alignment horizontal="center"/>
    </xf>
    <xf numFmtId="0" fontId="21" fillId="0" borderId="4" xfId="0" applyFont="1" applyBorder="1"/>
    <xf numFmtId="0" fontId="0" fillId="0" borderId="12" xfId="0" applyBorder="1"/>
    <xf numFmtId="0" fontId="0" fillId="0" borderId="13" xfId="0" applyBorder="1"/>
    <xf numFmtId="0" fontId="6" fillId="0" borderId="13" xfId="0" applyFont="1" applyBorder="1"/>
    <xf numFmtId="0" fontId="7" fillId="0" borderId="13" xfId="0" applyFont="1" applyBorder="1"/>
    <xf numFmtId="0" fontId="7" fillId="6" borderId="13" xfId="0" applyFont="1" applyFill="1" applyBorder="1"/>
    <xf numFmtId="0" fontId="0" fillId="6" borderId="13" xfId="0" applyFill="1" applyBorder="1"/>
    <xf numFmtId="0" fontId="7" fillId="7" borderId="13" xfId="0" applyFont="1" applyFill="1" applyBorder="1"/>
    <xf numFmtId="166" fontId="8" fillId="8" borderId="0" xfId="2" applyNumberFormat="1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168" fontId="0" fillId="7" borderId="0" xfId="0" applyNumberFormat="1" applyFill="1"/>
    <xf numFmtId="166" fontId="8" fillId="7" borderId="0" xfId="2" applyNumberFormat="1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167" fontId="8" fillId="7" borderId="0" xfId="1" applyNumberFormat="1" applyFont="1" applyFill="1"/>
    <xf numFmtId="166" fontId="22" fillId="7" borderId="0" xfId="2" applyNumberFormat="1" applyFont="1" applyFill="1" applyAlignment="1">
      <alignment horizontal="center"/>
    </xf>
    <xf numFmtId="0" fontId="7" fillId="6" borderId="0" xfId="0" applyFont="1" applyFill="1" applyAlignment="1">
      <alignment horizontal="center"/>
    </xf>
    <xf numFmtId="168" fontId="0" fillId="6" borderId="0" xfId="0" applyNumberFormat="1" applyFill="1"/>
    <xf numFmtId="166" fontId="8" fillId="6" borderId="0" xfId="2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167" fontId="8" fillId="6" borderId="0" xfId="1" applyNumberFormat="1" applyFont="1" applyFill="1"/>
    <xf numFmtId="166" fontId="22" fillId="6" borderId="0" xfId="2" applyNumberFormat="1" applyFont="1" applyFill="1" applyAlignment="1">
      <alignment horizontal="center"/>
    </xf>
    <xf numFmtId="0" fontId="7" fillId="9" borderId="0" xfId="0" applyFont="1" applyFill="1" applyAlignment="1">
      <alignment horizontal="center"/>
    </xf>
    <xf numFmtId="168" fontId="0" fillId="9" borderId="0" xfId="0" applyNumberFormat="1" applyFill="1"/>
    <xf numFmtId="166" fontId="8" fillId="9" borderId="0" xfId="2" applyNumberFormat="1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167" fontId="8" fillId="9" borderId="0" xfId="1" applyNumberFormat="1" applyFont="1" applyFill="1"/>
    <xf numFmtId="166" fontId="22" fillId="9" borderId="0" xfId="2" applyNumberFormat="1" applyFont="1" applyFill="1" applyAlignment="1">
      <alignment horizontal="center"/>
    </xf>
    <xf numFmtId="0" fontId="7" fillId="8" borderId="0" xfId="0" applyFont="1" applyFill="1" applyAlignment="1">
      <alignment horizontal="center"/>
    </xf>
    <xf numFmtId="168" fontId="0" fillId="8" borderId="0" xfId="0" applyNumberFormat="1" applyFill="1"/>
    <xf numFmtId="0" fontId="0" fillId="8" borderId="0" xfId="0" applyFill="1" applyAlignment="1">
      <alignment horizontal="center"/>
    </xf>
    <xf numFmtId="167" fontId="8" fillId="8" borderId="0" xfId="1" applyNumberFormat="1" applyFont="1" applyFill="1"/>
    <xf numFmtId="166" fontId="22" fillId="8" borderId="0" xfId="2" applyNumberFormat="1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168" fontId="0" fillId="10" borderId="0" xfId="0" applyNumberFormat="1" applyFill="1"/>
    <xf numFmtId="166" fontId="8" fillId="10" borderId="0" xfId="2" applyNumberFormat="1" applyFont="1" applyFill="1" applyBorder="1" applyAlignment="1">
      <alignment horizontal="center"/>
    </xf>
    <xf numFmtId="0" fontId="0" fillId="10" borderId="0" xfId="0" applyFill="1" applyAlignment="1">
      <alignment horizontal="center"/>
    </xf>
    <xf numFmtId="167" fontId="8" fillId="10" borderId="0" xfId="1" applyNumberFormat="1" applyFont="1" applyFill="1"/>
    <xf numFmtId="166" fontId="22" fillId="10" borderId="0" xfId="2" applyNumberFormat="1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168" fontId="0" fillId="11" borderId="0" xfId="0" applyNumberFormat="1" applyFill="1"/>
    <xf numFmtId="166" fontId="8" fillId="11" borderId="0" xfId="2" applyNumberFormat="1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167" fontId="8" fillId="11" borderId="0" xfId="1" applyNumberFormat="1" applyFont="1" applyFill="1"/>
    <xf numFmtId="166" fontId="22" fillId="11" borderId="0" xfId="2" applyNumberFormat="1" applyFont="1" applyFill="1" applyAlignment="1">
      <alignment horizontal="center"/>
    </xf>
    <xf numFmtId="166" fontId="22" fillId="5" borderId="0" xfId="2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8" fontId="0" fillId="3" borderId="0" xfId="0" applyNumberFormat="1" applyFill="1"/>
    <xf numFmtId="166" fontId="8" fillId="3" borderId="0" xfId="2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167" fontId="8" fillId="3" borderId="0" xfId="1" applyNumberFormat="1" applyFont="1" applyFill="1"/>
    <xf numFmtId="166" fontId="22" fillId="3" borderId="0" xfId="2" applyNumberFormat="1" applyFont="1" applyFill="1" applyAlignment="1">
      <alignment horizontal="center"/>
    </xf>
    <xf numFmtId="0" fontId="7" fillId="12" borderId="0" xfId="0" applyFont="1" applyFill="1" applyAlignment="1">
      <alignment horizontal="center"/>
    </xf>
    <xf numFmtId="168" fontId="0" fillId="12" borderId="0" xfId="0" applyNumberFormat="1" applyFill="1"/>
    <xf numFmtId="166" fontId="8" fillId="12" borderId="0" xfId="2" applyNumberFormat="1" applyFont="1" applyFill="1" applyBorder="1" applyAlignment="1">
      <alignment horizontal="center"/>
    </xf>
    <xf numFmtId="0" fontId="0" fillId="12" borderId="0" xfId="0" applyFill="1" applyAlignment="1">
      <alignment horizontal="center"/>
    </xf>
    <xf numFmtId="167" fontId="8" fillId="12" borderId="0" xfId="1" applyNumberFormat="1" applyFont="1" applyFill="1"/>
    <xf numFmtId="166" fontId="22" fillId="12" borderId="0" xfId="2" applyNumberFormat="1" applyFont="1" applyFill="1" applyAlignment="1">
      <alignment horizontal="center"/>
    </xf>
    <xf numFmtId="0" fontId="7" fillId="13" borderId="0" xfId="0" applyFont="1" applyFill="1" applyAlignment="1">
      <alignment horizontal="center"/>
    </xf>
    <xf numFmtId="168" fontId="0" fillId="13" borderId="0" xfId="0" applyNumberFormat="1" applyFill="1"/>
    <xf numFmtId="166" fontId="8" fillId="13" borderId="0" xfId="2" applyNumberFormat="1" applyFont="1" applyFill="1" applyBorder="1" applyAlignment="1">
      <alignment horizontal="center"/>
    </xf>
    <xf numFmtId="0" fontId="0" fillId="13" borderId="0" xfId="0" applyFill="1" applyAlignment="1">
      <alignment horizontal="center"/>
    </xf>
    <xf numFmtId="167" fontId="8" fillId="13" borderId="0" xfId="1" applyNumberFormat="1" applyFont="1" applyFill="1"/>
    <xf numFmtId="166" fontId="22" fillId="13" borderId="0" xfId="2" applyNumberFormat="1" applyFont="1" applyFill="1" applyAlignment="1">
      <alignment horizontal="center"/>
    </xf>
    <xf numFmtId="0" fontId="7" fillId="14" borderId="0" xfId="0" applyFont="1" applyFill="1" applyAlignment="1">
      <alignment horizontal="center"/>
    </xf>
    <xf numFmtId="168" fontId="0" fillId="14" borderId="0" xfId="0" applyNumberFormat="1" applyFill="1"/>
    <xf numFmtId="166" fontId="8" fillId="14" borderId="0" xfId="2" applyNumberFormat="1" applyFont="1" applyFill="1" applyBorder="1" applyAlignment="1">
      <alignment horizontal="center"/>
    </xf>
    <xf numFmtId="0" fontId="0" fillId="14" borderId="0" xfId="0" applyFill="1" applyAlignment="1">
      <alignment horizontal="center"/>
    </xf>
    <xf numFmtId="167" fontId="8" fillId="14" borderId="0" xfId="1" applyNumberFormat="1" applyFont="1" applyFill="1"/>
    <xf numFmtId="166" fontId="22" fillId="14" borderId="0" xfId="2" applyNumberFormat="1" applyFont="1" applyFill="1" applyAlignment="1">
      <alignment horizontal="center"/>
    </xf>
    <xf numFmtId="0" fontId="7" fillId="15" borderId="0" xfId="0" applyFont="1" applyFill="1" applyAlignment="1">
      <alignment horizontal="center"/>
    </xf>
    <xf numFmtId="168" fontId="0" fillId="15" borderId="0" xfId="0" applyNumberFormat="1" applyFill="1"/>
    <xf numFmtId="166" fontId="8" fillId="15" borderId="0" xfId="2" applyNumberFormat="1" applyFont="1" applyFill="1" applyBorder="1" applyAlignment="1">
      <alignment horizontal="center"/>
    </xf>
    <xf numFmtId="0" fontId="0" fillId="15" borderId="0" xfId="0" applyFill="1" applyAlignment="1">
      <alignment horizontal="center"/>
    </xf>
    <xf numFmtId="167" fontId="8" fillId="15" borderId="0" xfId="1" applyNumberFormat="1" applyFont="1" applyFill="1"/>
    <xf numFmtId="166" fontId="22" fillId="15" borderId="0" xfId="2" applyNumberFormat="1" applyFont="1" applyFill="1" applyAlignment="1">
      <alignment horizontal="center"/>
    </xf>
    <xf numFmtId="0" fontId="7" fillId="16" borderId="0" xfId="0" applyFont="1" applyFill="1" applyAlignment="1">
      <alignment horizontal="center"/>
    </xf>
    <xf numFmtId="168" fontId="0" fillId="16" borderId="0" xfId="0" applyNumberFormat="1" applyFill="1"/>
    <xf numFmtId="166" fontId="8" fillId="16" borderId="0" xfId="2" applyNumberFormat="1" applyFont="1" applyFill="1" applyBorder="1" applyAlignment="1">
      <alignment horizontal="center"/>
    </xf>
    <xf numFmtId="0" fontId="0" fillId="16" borderId="0" xfId="0" applyFill="1" applyAlignment="1">
      <alignment horizontal="center"/>
    </xf>
    <xf numFmtId="167" fontId="8" fillId="16" borderId="0" xfId="1" applyNumberFormat="1" applyFont="1" applyFill="1"/>
    <xf numFmtId="166" fontId="22" fillId="16" borderId="0" xfId="2" applyNumberFormat="1" applyFont="1" applyFill="1" applyAlignment="1">
      <alignment horizontal="center"/>
    </xf>
    <xf numFmtId="0" fontId="7" fillId="17" borderId="0" xfId="0" applyFont="1" applyFill="1" applyAlignment="1">
      <alignment horizontal="center"/>
    </xf>
    <xf numFmtId="168" fontId="0" fillId="17" borderId="0" xfId="0" applyNumberFormat="1" applyFill="1"/>
    <xf numFmtId="166" fontId="8" fillId="17" borderId="0" xfId="2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167" fontId="8" fillId="17" borderId="0" xfId="1" applyNumberFormat="1" applyFont="1" applyFill="1"/>
    <xf numFmtId="166" fontId="22" fillId="17" borderId="0" xfId="2" applyNumberFormat="1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168" fontId="0" fillId="18" borderId="0" xfId="0" applyNumberFormat="1" applyFill="1"/>
    <xf numFmtId="166" fontId="8" fillId="18" borderId="0" xfId="2" applyNumberFormat="1" applyFont="1" applyFill="1" applyBorder="1" applyAlignment="1">
      <alignment horizontal="center"/>
    </xf>
    <xf numFmtId="0" fontId="0" fillId="18" borderId="0" xfId="0" applyFill="1" applyAlignment="1">
      <alignment horizontal="center"/>
    </xf>
    <xf numFmtId="167" fontId="8" fillId="18" borderId="0" xfId="1" applyNumberFormat="1" applyFont="1" applyFill="1"/>
    <xf numFmtId="166" fontId="22" fillId="18" borderId="0" xfId="2" applyNumberFormat="1" applyFont="1" applyFill="1" applyAlignment="1">
      <alignment horizontal="center"/>
    </xf>
    <xf numFmtId="0" fontId="7" fillId="18" borderId="9" xfId="0" applyFont="1" applyFill="1" applyBorder="1" applyAlignment="1">
      <alignment horizontal="center"/>
    </xf>
    <xf numFmtId="168" fontId="0" fillId="18" borderId="9" xfId="0" applyNumberFormat="1" applyFill="1" applyBorder="1"/>
    <xf numFmtId="166" fontId="9" fillId="18" borderId="9" xfId="2" applyNumberFormat="1" applyFont="1" applyFill="1" applyBorder="1" applyAlignment="1">
      <alignment horizontal="center"/>
    </xf>
    <xf numFmtId="0" fontId="0" fillId="18" borderId="9" xfId="0" applyFill="1" applyBorder="1" applyAlignment="1">
      <alignment horizontal="center"/>
    </xf>
    <xf numFmtId="167" fontId="9" fillId="18" borderId="9" xfId="1" applyNumberFormat="1" applyFont="1" applyFill="1" applyBorder="1"/>
    <xf numFmtId="166" fontId="22" fillId="18" borderId="9" xfId="2" applyNumberFormat="1" applyFont="1" applyFill="1" applyBorder="1" applyAlignment="1">
      <alignment horizontal="center"/>
    </xf>
    <xf numFmtId="0" fontId="7" fillId="19" borderId="0" xfId="0" applyFont="1" applyFill="1" applyAlignment="1">
      <alignment horizontal="center"/>
    </xf>
    <xf numFmtId="168" fontId="0" fillId="19" borderId="0" xfId="0" applyNumberFormat="1" applyFill="1"/>
    <xf numFmtId="0" fontId="0" fillId="19" borderId="0" xfId="0" applyFill="1" applyAlignment="1">
      <alignment horizontal="center"/>
    </xf>
    <xf numFmtId="167" fontId="8" fillId="19" borderId="0" xfId="1" applyNumberFormat="1" applyFont="1" applyFill="1"/>
    <xf numFmtId="166" fontId="22" fillId="19" borderId="0" xfId="2" applyNumberFormat="1" applyFont="1" applyFill="1" applyAlignment="1">
      <alignment horizontal="center"/>
    </xf>
    <xf numFmtId="0" fontId="6" fillId="6" borderId="13" xfId="0" applyFont="1" applyFill="1" applyBorder="1"/>
    <xf numFmtId="0" fontId="0" fillId="8" borderId="13" xfId="0" applyFill="1" applyBorder="1"/>
    <xf numFmtId="0" fontId="7" fillId="8" borderId="13" xfId="0" applyFont="1" applyFill="1" applyBorder="1"/>
    <xf numFmtId="166" fontId="9" fillId="6" borderId="0" xfId="2" applyNumberFormat="1" applyFont="1" applyFill="1" applyBorder="1" applyAlignment="1">
      <alignment horizontal="center"/>
    </xf>
    <xf numFmtId="167" fontId="9" fillId="6" borderId="0" xfId="1" applyNumberFormat="1" applyFont="1" applyFill="1"/>
    <xf numFmtId="164" fontId="6" fillId="4" borderId="0" xfId="0" applyNumberFormat="1" applyFont="1" applyFill="1" applyAlignment="1">
      <alignment horizontal="center"/>
    </xf>
    <xf numFmtId="166" fontId="9" fillId="7" borderId="0" xfId="2" applyNumberFormat="1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168" fontId="0" fillId="6" borderId="9" xfId="0" applyNumberFormat="1" applyFill="1" applyBorder="1"/>
    <xf numFmtId="166" fontId="9" fillId="6" borderId="9" xfId="2" applyNumberFormat="1" applyFont="1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167" fontId="9" fillId="6" borderId="9" xfId="1" applyNumberFormat="1" applyFont="1" applyFill="1" applyBorder="1"/>
    <xf numFmtId="166" fontId="22" fillId="6" borderId="9" xfId="2" applyNumberFormat="1" applyFont="1" applyFill="1" applyBorder="1" applyAlignment="1">
      <alignment horizontal="center"/>
    </xf>
    <xf numFmtId="166" fontId="9" fillId="8" borderId="0" xfId="2" applyNumberFormat="1" applyFont="1" applyFill="1" applyBorder="1" applyAlignment="1">
      <alignment horizontal="center"/>
    </xf>
    <xf numFmtId="167" fontId="9" fillId="8" borderId="0" xfId="1" applyNumberFormat="1" applyFont="1" applyFill="1"/>
    <xf numFmtId="0" fontId="7" fillId="6" borderId="14" xfId="0" applyFont="1" applyFill="1" applyBorder="1" applyAlignment="1">
      <alignment horizontal="center"/>
    </xf>
    <xf numFmtId="167" fontId="9" fillId="6" borderId="0" xfId="1" applyNumberFormat="1" applyFont="1" applyFill="1" applyBorder="1"/>
    <xf numFmtId="166" fontId="22" fillId="6" borderId="0" xfId="2" applyNumberFormat="1" applyFont="1" applyFill="1" applyBorder="1" applyAlignment="1">
      <alignment horizontal="center"/>
    </xf>
    <xf numFmtId="167" fontId="6" fillId="0" borderId="15" xfId="1" applyNumberFormat="1" applyFont="1" applyFill="1" applyBorder="1" applyAlignment="1">
      <alignment horizontal="right"/>
    </xf>
    <xf numFmtId="167" fontId="9" fillId="7" borderId="0" xfId="1" applyNumberFormat="1" applyFont="1" applyFill="1" applyBorder="1"/>
    <xf numFmtId="166" fontId="22" fillId="7" borderId="0" xfId="2" applyNumberFormat="1" applyFont="1" applyFill="1" applyBorder="1" applyAlignment="1">
      <alignment horizontal="center"/>
    </xf>
    <xf numFmtId="166" fontId="22" fillId="8" borderId="0" xfId="2" applyNumberFormat="1" applyFont="1" applyFill="1" applyBorder="1" applyAlignment="1">
      <alignment horizontal="center"/>
    </xf>
    <xf numFmtId="166" fontId="9" fillId="9" borderId="0" xfId="2" applyNumberFormat="1" applyFont="1" applyFill="1" applyBorder="1" applyAlignment="1">
      <alignment horizontal="center"/>
    </xf>
    <xf numFmtId="167" fontId="9" fillId="9" borderId="0" xfId="1" applyNumberFormat="1" applyFont="1" applyFill="1"/>
    <xf numFmtId="167" fontId="18" fillId="3" borderId="6" xfId="3" applyNumberFormat="1" applyFont="1" applyFill="1" applyBorder="1"/>
    <xf numFmtId="166" fontId="18" fillId="3" borderId="0" xfId="2" applyNumberFormat="1" applyFont="1" applyFill="1" applyBorder="1"/>
    <xf numFmtId="167" fontId="18" fillId="3" borderId="0" xfId="3" applyNumberFormat="1" applyFont="1" applyFill="1" applyBorder="1"/>
    <xf numFmtId="0" fontId="6" fillId="19" borderId="13" xfId="0" applyFont="1" applyFill="1" applyBorder="1"/>
    <xf numFmtId="0" fontId="7" fillId="19" borderId="13" xfId="0" applyFont="1" applyFill="1" applyBorder="1"/>
    <xf numFmtId="0" fontId="0" fillId="7" borderId="13" xfId="0" applyFill="1" applyBorder="1" applyAlignment="1">
      <alignment horizontal="center"/>
    </xf>
    <xf numFmtId="0" fontId="0" fillId="9" borderId="13" xfId="0" applyFill="1" applyBorder="1"/>
    <xf numFmtId="0" fontId="7" fillId="9" borderId="13" xfId="0" applyFont="1" applyFill="1" applyBorder="1"/>
    <xf numFmtId="0" fontId="0" fillId="10" borderId="13" xfId="0" applyFill="1" applyBorder="1" applyAlignment="1">
      <alignment horizontal="center"/>
    </xf>
    <xf numFmtId="167" fontId="6" fillId="11" borderId="13" xfId="1" applyNumberFormat="1" applyFont="1" applyFill="1" applyBorder="1"/>
    <xf numFmtId="0" fontId="0" fillId="5" borderId="1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12" borderId="13" xfId="0" applyFill="1" applyBorder="1" applyAlignment="1">
      <alignment horizontal="center"/>
    </xf>
    <xf numFmtId="0" fontId="0" fillId="13" borderId="13" xfId="0" applyFill="1" applyBorder="1" applyAlignment="1">
      <alignment horizontal="center"/>
    </xf>
    <xf numFmtId="0" fontId="0" fillId="14" borderId="13" xfId="0" applyFill="1" applyBorder="1" applyAlignment="1">
      <alignment horizontal="center"/>
    </xf>
    <xf numFmtId="0" fontId="0" fillId="15" borderId="13" xfId="0" applyFill="1" applyBorder="1" applyAlignment="1">
      <alignment horizontal="center"/>
    </xf>
    <xf numFmtId="0" fontId="0" fillId="16" borderId="13" xfId="0" applyFill="1" applyBorder="1" applyAlignment="1">
      <alignment horizontal="center"/>
    </xf>
    <xf numFmtId="0" fontId="0" fillId="17" borderId="13" xfId="0" applyFill="1" applyBorder="1" applyAlignment="1">
      <alignment horizontal="center"/>
    </xf>
    <xf numFmtId="0" fontId="0" fillId="18" borderId="13" xfId="0" applyFill="1" applyBorder="1" applyAlignment="1">
      <alignment horizontal="center"/>
    </xf>
    <xf numFmtId="0" fontId="0" fillId="18" borderId="16" xfId="0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4" xfId="0" applyNumberFormat="1" applyBorder="1"/>
    <xf numFmtId="166" fontId="7" fillId="0" borderId="0" xfId="2" applyNumberFormat="1" applyFont="1" applyFill="1" applyAlignment="1">
      <alignment horizontal="right"/>
    </xf>
    <xf numFmtId="166" fontId="6" fillId="0" borderId="17" xfId="2" applyNumberFormat="1" applyFont="1" applyFill="1" applyBorder="1" applyAlignment="1">
      <alignment horizontal="right"/>
    </xf>
    <xf numFmtId="0" fontId="6" fillId="7" borderId="13" xfId="0" applyFont="1" applyFill="1" applyBorder="1"/>
    <xf numFmtId="0" fontId="6" fillId="9" borderId="13" xfId="0" applyFont="1" applyFill="1" applyBorder="1"/>
    <xf numFmtId="0" fontId="7" fillId="7" borderId="13" xfId="0" applyFont="1" applyFill="1" applyBorder="1" applyAlignment="1">
      <alignment wrapText="1"/>
    </xf>
    <xf numFmtId="0" fontId="7" fillId="7" borderId="13" xfId="0" applyFont="1" applyFill="1" applyBorder="1" applyAlignment="1">
      <alignment horizontal="center" wrapText="1"/>
    </xf>
    <xf numFmtId="0" fontId="6" fillId="8" borderId="13" xfId="0" applyFont="1" applyFill="1" applyBorder="1"/>
    <xf numFmtId="0" fontId="6" fillId="6" borderId="16" xfId="0" applyFont="1" applyFill="1" applyBorder="1"/>
    <xf numFmtId="0" fontId="7" fillId="6" borderId="18" xfId="0" applyFont="1" applyFill="1" applyBorder="1" applyAlignment="1">
      <alignment horizontal="center"/>
    </xf>
    <xf numFmtId="168" fontId="0" fillId="6" borderId="19" xfId="0" applyNumberFormat="1" applyFill="1" applyBorder="1"/>
    <xf numFmtId="166" fontId="9" fillId="6" borderId="19" xfId="2" applyNumberFormat="1" applyFont="1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167" fontId="9" fillId="6" borderId="19" xfId="1" applyNumberFormat="1" applyFont="1" applyFill="1" applyBorder="1"/>
    <xf numFmtId="166" fontId="22" fillId="6" borderId="19" xfId="2" applyNumberFormat="1" applyFont="1" applyFill="1" applyBorder="1" applyAlignment="1">
      <alignment horizontal="center"/>
    </xf>
    <xf numFmtId="166" fontId="22" fillId="6" borderId="20" xfId="2" applyNumberFormat="1" applyFont="1" applyFill="1" applyBorder="1" applyAlignment="1">
      <alignment horizontal="center"/>
    </xf>
    <xf numFmtId="0" fontId="6" fillId="20" borderId="13" xfId="0" applyFont="1" applyFill="1" applyBorder="1"/>
    <xf numFmtId="0" fontId="7" fillId="20" borderId="0" xfId="0" applyFont="1" applyFill="1" applyAlignment="1">
      <alignment horizontal="center"/>
    </xf>
    <xf numFmtId="168" fontId="0" fillId="20" borderId="0" xfId="0" applyNumberFormat="1" applyFill="1"/>
    <xf numFmtId="166" fontId="9" fillId="20" borderId="0" xfId="2" applyNumberFormat="1" applyFont="1" applyFill="1" applyBorder="1" applyAlignment="1">
      <alignment horizontal="center"/>
    </xf>
    <xf numFmtId="0" fontId="0" fillId="20" borderId="0" xfId="0" applyFill="1" applyAlignment="1">
      <alignment horizontal="center"/>
    </xf>
    <xf numFmtId="167" fontId="9" fillId="20" borderId="0" xfId="1" applyNumberFormat="1" applyFont="1" applyFill="1"/>
    <xf numFmtId="166" fontId="22" fillId="20" borderId="0" xfId="2" applyNumberFormat="1" applyFont="1" applyFill="1" applyAlignment="1">
      <alignment horizontal="center"/>
    </xf>
    <xf numFmtId="0" fontId="7" fillId="20" borderId="14" xfId="0" applyFont="1" applyFill="1" applyBorder="1" applyAlignment="1">
      <alignment horizontal="center"/>
    </xf>
    <xf numFmtId="167" fontId="9" fillId="20" borderId="0" xfId="1" applyNumberFormat="1" applyFont="1" applyFill="1" applyBorder="1"/>
    <xf numFmtId="166" fontId="22" fillId="20" borderId="0" xfId="2" applyNumberFormat="1" applyFont="1" applyFill="1" applyBorder="1" applyAlignment="1">
      <alignment horizontal="center"/>
    </xf>
    <xf numFmtId="166" fontId="22" fillId="20" borderId="3" xfId="2" applyNumberFormat="1" applyFont="1" applyFill="1" applyBorder="1" applyAlignment="1">
      <alignment horizontal="center"/>
    </xf>
    <xf numFmtId="0" fontId="7" fillId="9" borderId="21" xfId="0" applyFont="1" applyFill="1" applyBorder="1" applyAlignment="1">
      <alignment horizontal="center"/>
    </xf>
    <xf numFmtId="168" fontId="0" fillId="9" borderId="22" xfId="0" applyNumberFormat="1" applyFill="1" applyBorder="1"/>
    <xf numFmtId="166" fontId="9" fillId="9" borderId="22" xfId="2" applyNumberFormat="1" applyFont="1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167" fontId="9" fillId="9" borderId="22" xfId="1" applyNumberFormat="1" applyFont="1" applyFill="1" applyBorder="1"/>
    <xf numFmtId="166" fontId="22" fillId="9" borderId="22" xfId="2" applyNumberFormat="1" applyFont="1" applyFill="1" applyBorder="1" applyAlignment="1">
      <alignment horizontal="center"/>
    </xf>
    <xf numFmtId="166" fontId="22" fillId="9" borderId="23" xfId="2" applyNumberFormat="1" applyFont="1" applyFill="1" applyBorder="1" applyAlignment="1">
      <alignment horizontal="center"/>
    </xf>
    <xf numFmtId="0" fontId="0" fillId="14" borderId="13" xfId="0" applyFill="1" applyBorder="1" applyAlignment="1">
      <alignment horizontal="center" wrapText="1"/>
    </xf>
    <xf numFmtId="10" fontId="11" fillId="0" borderId="3" xfId="3" applyNumberFormat="1" applyFont="1" applyFill="1" applyBorder="1" applyAlignment="1">
      <alignment horizontal="center"/>
    </xf>
    <xf numFmtId="10" fontId="7" fillId="0" borderId="0" xfId="3" applyNumberFormat="1" applyFont="1" applyFill="1" applyAlignment="1">
      <alignment horizontal="right"/>
    </xf>
    <xf numFmtId="0" fontId="7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right"/>
    </xf>
    <xf numFmtId="0" fontId="6" fillId="5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10" borderId="13" xfId="0" applyFont="1" applyFill="1" applyBorder="1" applyAlignment="1">
      <alignment horizontal="center"/>
    </xf>
    <xf numFmtId="0" fontId="6" fillId="12" borderId="13" xfId="0" applyFont="1" applyFill="1" applyBorder="1" applyAlignment="1">
      <alignment horizontal="center"/>
    </xf>
    <xf numFmtId="0" fontId="6" fillId="13" borderId="13" xfId="0" applyFont="1" applyFill="1" applyBorder="1" applyAlignment="1">
      <alignment horizontal="center"/>
    </xf>
    <xf numFmtId="166" fontId="6" fillId="3" borderId="0" xfId="2" applyNumberFormat="1" applyFont="1" applyFill="1"/>
    <xf numFmtId="166" fontId="6" fillId="3" borderId="0" xfId="2" applyNumberFormat="1" applyFont="1" applyFill="1" applyBorder="1"/>
    <xf numFmtId="10" fontId="23" fillId="6" borderId="24" xfId="3" applyNumberFormat="1" applyFont="1" applyFill="1" applyBorder="1" applyAlignment="1">
      <alignment horizontal="center"/>
    </xf>
    <xf numFmtId="166" fontId="23" fillId="6" borderId="25" xfId="0" applyNumberFormat="1" applyFont="1" applyFill="1" applyBorder="1"/>
    <xf numFmtId="166" fontId="25" fillId="6" borderId="26" xfId="0" applyNumberFormat="1" applyFont="1" applyFill="1" applyBorder="1"/>
    <xf numFmtId="0" fontId="7" fillId="0" borderId="18" xfId="0" applyFont="1" applyBorder="1" applyAlignment="1">
      <alignment horizontal="center"/>
    </xf>
    <xf numFmtId="168" fontId="0" fillId="0" borderId="19" xfId="0" applyNumberFormat="1" applyBorder="1"/>
    <xf numFmtId="166" fontId="8" fillId="0" borderId="19" xfId="2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167" fontId="8" fillId="0" borderId="19" xfId="1" applyNumberFormat="1" applyFont="1" applyFill="1" applyBorder="1"/>
    <xf numFmtId="166" fontId="0" fillId="0" borderId="19" xfId="2" applyNumberFormat="1" applyFont="1" applyFill="1" applyBorder="1" applyAlignment="1">
      <alignment horizontal="center"/>
    </xf>
    <xf numFmtId="164" fontId="6" fillId="4" borderId="27" xfId="0" applyNumberFormat="1" applyFont="1" applyFill="1" applyBorder="1" applyAlignment="1">
      <alignment horizontal="center"/>
    </xf>
    <xf numFmtId="10" fontId="0" fillId="4" borderId="19" xfId="0" applyNumberFormat="1" applyFill="1" applyBorder="1"/>
    <xf numFmtId="164" fontId="0" fillId="0" borderId="19" xfId="0" applyNumberFormat="1" applyBorder="1" applyAlignment="1">
      <alignment horizontal="center"/>
    </xf>
    <xf numFmtId="167" fontId="0" fillId="0" borderId="28" xfId="0" applyNumberFormat="1" applyBorder="1" applyAlignment="1">
      <alignment horizontal="right"/>
    </xf>
    <xf numFmtId="167" fontId="18" fillId="3" borderId="19" xfId="3" applyNumberFormat="1" applyFont="1" applyFill="1" applyBorder="1"/>
    <xf numFmtId="166" fontId="6" fillId="3" borderId="19" xfId="2" applyNumberFormat="1" applyFont="1" applyFill="1" applyBorder="1"/>
    <xf numFmtId="0" fontId="7" fillId="0" borderId="19" xfId="0" applyFont="1" applyBorder="1" applyAlignment="1">
      <alignment horizontal="center"/>
    </xf>
    <xf numFmtId="0" fontId="0" fillId="0" borderId="29" xfId="0" applyBorder="1"/>
    <xf numFmtId="0" fontId="7" fillId="0" borderId="21" xfId="0" applyFont="1" applyBorder="1" applyAlignment="1">
      <alignment horizontal="center"/>
    </xf>
    <xf numFmtId="168" fontId="0" fillId="0" borderId="22" xfId="0" applyNumberFormat="1" applyBorder="1"/>
    <xf numFmtId="166" fontId="8" fillId="0" borderId="22" xfId="2" applyNumberFormat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167" fontId="8" fillId="0" borderId="22" xfId="1" applyNumberFormat="1" applyFont="1" applyFill="1" applyBorder="1"/>
    <xf numFmtId="166" fontId="0" fillId="0" borderId="22" xfId="2" applyNumberFormat="1" applyFont="1" applyFill="1" applyBorder="1" applyAlignment="1">
      <alignment horizontal="center"/>
    </xf>
    <xf numFmtId="164" fontId="6" fillId="4" borderId="30" xfId="0" applyNumberFormat="1" applyFont="1" applyFill="1" applyBorder="1" applyAlignment="1">
      <alignment horizontal="center"/>
    </xf>
    <xf numFmtId="10" fontId="0" fillId="4" borderId="22" xfId="0" applyNumberFormat="1" applyFill="1" applyBorder="1"/>
    <xf numFmtId="164" fontId="0" fillId="0" borderId="22" xfId="0" applyNumberFormat="1" applyBorder="1" applyAlignment="1">
      <alignment horizontal="center"/>
    </xf>
    <xf numFmtId="167" fontId="0" fillId="0" borderId="31" xfId="0" applyNumberFormat="1" applyBorder="1" applyAlignment="1">
      <alignment horizontal="right"/>
    </xf>
    <xf numFmtId="167" fontId="18" fillId="3" borderId="22" xfId="3" applyNumberFormat="1" applyFont="1" applyFill="1" applyBorder="1"/>
    <xf numFmtId="166" fontId="18" fillId="3" borderId="22" xfId="2" applyNumberFormat="1" applyFont="1" applyFill="1" applyBorder="1"/>
    <xf numFmtId="0" fontId="7" fillId="0" borderId="22" xfId="0" applyFont="1" applyBorder="1" applyAlignment="1">
      <alignment horizontal="center"/>
    </xf>
    <xf numFmtId="0" fontId="7" fillId="0" borderId="32" xfId="0" applyFont="1" applyBorder="1"/>
    <xf numFmtId="166" fontId="22" fillId="0" borderId="0" xfId="2" applyNumberFormat="1" applyFont="1" applyFill="1" applyAlignment="1">
      <alignment horizontal="center"/>
    </xf>
    <xf numFmtId="0" fontId="0" fillId="0" borderId="13" xfId="0" applyBorder="1" applyAlignment="1">
      <alignment horizontal="center"/>
    </xf>
    <xf numFmtId="166" fontId="6" fillId="11" borderId="0" xfId="2" applyNumberFormat="1" applyFont="1" applyFill="1" applyBorder="1" applyAlignment="1">
      <alignment horizontal="center"/>
    </xf>
    <xf numFmtId="0" fontId="6" fillId="7" borderId="0" xfId="0" applyFont="1" applyFill="1" applyAlignment="1">
      <alignment horizontal="center"/>
    </xf>
    <xf numFmtId="166" fontId="6" fillId="10" borderId="0" xfId="2" applyNumberFormat="1" applyFont="1" applyFill="1" applyBorder="1" applyAlignment="1">
      <alignment horizontal="center"/>
    </xf>
    <xf numFmtId="166" fontId="6" fillId="0" borderId="0" xfId="2" applyNumberFormat="1" applyFont="1" applyFill="1" applyBorder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6" fillId="19" borderId="0" xfId="2" applyNumberFormat="1" applyFont="1" applyFill="1" applyBorder="1" applyAlignment="1">
      <alignment horizontal="center"/>
    </xf>
    <xf numFmtId="166" fontId="6" fillId="7" borderId="0" xfId="2" applyNumberFormat="1" applyFont="1" applyFill="1" applyBorder="1" applyAlignment="1">
      <alignment horizontal="center"/>
    </xf>
    <xf numFmtId="167" fontId="6" fillId="11" borderId="13" xfId="1" applyNumberFormat="1" applyFont="1" applyFill="1" applyBorder="1" applyAlignment="1">
      <alignment horizontal="center"/>
    </xf>
    <xf numFmtId="0" fontId="7" fillId="21" borderId="13" xfId="0" applyFont="1" applyFill="1" applyBorder="1"/>
    <xf numFmtId="0" fontId="6" fillId="21" borderId="13" xfId="0" applyFont="1" applyFill="1" applyBorder="1"/>
    <xf numFmtId="0" fontId="7" fillId="21" borderId="0" xfId="0" applyFont="1" applyFill="1" applyAlignment="1">
      <alignment horizontal="center"/>
    </xf>
    <xf numFmtId="168" fontId="0" fillId="21" borderId="0" xfId="0" applyNumberFormat="1" applyFill="1"/>
    <xf numFmtId="166" fontId="8" fillId="21" borderId="0" xfId="2" applyNumberFormat="1" applyFont="1" applyFill="1" applyBorder="1" applyAlignment="1">
      <alignment horizontal="center"/>
    </xf>
    <xf numFmtId="0" fontId="0" fillId="21" borderId="0" xfId="0" applyFill="1" applyAlignment="1">
      <alignment horizontal="center"/>
    </xf>
    <xf numFmtId="167" fontId="8" fillId="21" borderId="0" xfId="1" applyNumberFormat="1" applyFont="1" applyFill="1"/>
    <xf numFmtId="166" fontId="22" fillId="21" borderId="0" xfId="2" applyNumberFormat="1" applyFont="1" applyFill="1" applyAlignment="1">
      <alignment horizontal="center"/>
    </xf>
    <xf numFmtId="166" fontId="6" fillId="21" borderId="0" xfId="2" applyNumberFormat="1" applyFont="1" applyFill="1" applyBorder="1" applyAlignment="1">
      <alignment horizontal="center"/>
    </xf>
    <xf numFmtId="0" fontId="7" fillId="22" borderId="13" xfId="0" applyFont="1" applyFill="1" applyBorder="1"/>
    <xf numFmtId="0" fontId="7" fillId="22" borderId="0" xfId="0" applyFont="1" applyFill="1" applyAlignment="1">
      <alignment horizontal="center"/>
    </xf>
    <xf numFmtId="168" fontId="0" fillId="22" borderId="0" xfId="0" applyNumberFormat="1" applyFill="1"/>
    <xf numFmtId="166" fontId="8" fillId="22" borderId="0" xfId="2" applyNumberFormat="1" applyFont="1" applyFill="1" applyBorder="1" applyAlignment="1">
      <alignment horizontal="center"/>
    </xf>
    <xf numFmtId="0" fontId="0" fillId="22" borderId="0" xfId="0" applyFill="1" applyAlignment="1">
      <alignment horizontal="center"/>
    </xf>
    <xf numFmtId="167" fontId="8" fillId="22" borderId="0" xfId="1" applyNumberFormat="1" applyFont="1" applyFill="1"/>
    <xf numFmtId="166" fontId="22" fillId="22" borderId="0" xfId="2" applyNumberFormat="1" applyFont="1" applyFill="1" applyAlignment="1">
      <alignment horizontal="center"/>
    </xf>
    <xf numFmtId="0" fontId="7" fillId="23" borderId="0" xfId="0" applyFont="1" applyFill="1" applyAlignment="1">
      <alignment horizontal="center"/>
    </xf>
    <xf numFmtId="168" fontId="0" fillId="23" borderId="0" xfId="0" applyNumberFormat="1" applyFill="1"/>
    <xf numFmtId="166" fontId="6" fillId="23" borderId="0" xfId="2" applyNumberFormat="1" applyFont="1" applyFill="1" applyBorder="1" applyAlignment="1">
      <alignment horizontal="center"/>
    </xf>
    <xf numFmtId="0" fontId="0" fillId="23" borderId="0" xfId="0" applyFill="1" applyAlignment="1">
      <alignment horizontal="center"/>
    </xf>
    <xf numFmtId="167" fontId="8" fillId="23" borderId="0" xfId="1" applyNumberFormat="1" applyFont="1" applyFill="1"/>
    <xf numFmtId="166" fontId="28" fillId="23" borderId="0" xfId="2" applyNumberFormat="1" applyFont="1" applyFill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0" fillId="0" borderId="4" xfId="0" applyNumberFormat="1" applyBorder="1" applyAlignment="1">
      <alignment horizontal="right"/>
    </xf>
    <xf numFmtId="166" fontId="0" fillId="0" borderId="0" xfId="3" applyNumberFormat="1" applyFont="1" applyAlignment="1">
      <alignment horizontal="center"/>
    </xf>
    <xf numFmtId="164" fontId="6" fillId="24" borderId="34" xfId="0" applyNumberFormat="1" applyFont="1" applyFill="1" applyBorder="1" applyAlignment="1">
      <alignment horizontal="center" wrapText="1"/>
    </xf>
    <xf numFmtId="164" fontId="6" fillId="24" borderId="35" xfId="0" applyNumberFormat="1" applyFont="1" applyFill="1" applyBorder="1" applyAlignment="1">
      <alignment horizontal="center" wrapText="1"/>
    </xf>
    <xf numFmtId="164" fontId="6" fillId="24" borderId="36" xfId="0" applyNumberFormat="1" applyFont="1" applyFill="1" applyBorder="1" applyAlignment="1">
      <alignment horizontal="center" wrapText="1"/>
    </xf>
    <xf numFmtId="165" fontId="7" fillId="0" borderId="8" xfId="1" applyNumberFormat="1" applyFont="1" applyBorder="1" applyAlignment="1">
      <alignment horizontal="center"/>
    </xf>
    <xf numFmtId="164" fontId="6" fillId="24" borderId="37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0" fontId="2" fillId="0" borderId="2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/>
    <xf numFmtId="0" fontId="12" fillId="0" borderId="0" xfId="0" applyFont="1" applyAlignment="1">
      <alignment horizontal="center"/>
    </xf>
    <xf numFmtId="10" fontId="29" fillId="0" borderId="0" xfId="3" applyNumberFormat="1" applyFont="1" applyFill="1"/>
    <xf numFmtId="10" fontId="29" fillId="0" borderId="0" xfId="3" applyNumberFormat="1" applyFont="1"/>
    <xf numFmtId="10" fontId="29" fillId="0" borderId="19" xfId="3" applyNumberFormat="1" applyFont="1" applyFill="1" applyBorder="1"/>
    <xf numFmtId="10" fontId="29" fillId="0" borderId="22" xfId="3" applyNumberFormat="1" applyFont="1" applyFill="1" applyBorder="1"/>
    <xf numFmtId="10" fontId="29" fillId="0" borderId="0" xfId="3" applyNumberFormat="1" applyFont="1" applyFill="1" applyBorder="1"/>
    <xf numFmtId="10" fontId="29" fillId="0" borderId="9" xfId="3" applyNumberFormat="1" applyFont="1" applyFill="1" applyBorder="1"/>
    <xf numFmtId="166" fontId="29" fillId="3" borderId="0" xfId="2" applyNumberFormat="1" applyFont="1" applyFill="1"/>
    <xf numFmtId="166" fontId="29" fillId="3" borderId="19" xfId="2" applyNumberFormat="1" applyFont="1" applyFill="1" applyBorder="1"/>
    <xf numFmtId="166" fontId="29" fillId="3" borderId="22" xfId="2" applyNumberFormat="1" applyFont="1" applyFill="1" applyBorder="1"/>
    <xf numFmtId="166" fontId="29" fillId="3" borderId="0" xfId="2" applyNumberFormat="1" applyFont="1" applyFill="1" applyBorder="1"/>
    <xf numFmtId="166" fontId="29" fillId="3" borderId="9" xfId="2" applyNumberFormat="1" applyFont="1" applyFill="1" applyBorder="1"/>
    <xf numFmtId="0" fontId="0" fillId="0" borderId="4" xfId="0" applyBorder="1" applyAlignme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C637F-0480-4711-8837-FA1735D531EC}">
  <sheetPr codeName="Sheet1">
    <pageSetUpPr fitToPage="1"/>
  </sheetPr>
  <dimension ref="A1:X143"/>
  <sheetViews>
    <sheetView tabSelected="1" zoomScaleNormal="100" workbookViewId="0">
      <selection activeCell="D125" sqref="D125:E125"/>
    </sheetView>
  </sheetViews>
  <sheetFormatPr defaultRowHeight="13.2" x14ac:dyDescent="0.25"/>
  <cols>
    <col min="1" max="1" width="17.21875" style="1" bestFit="1" customWidth="1"/>
    <col min="2" max="2" width="8.44140625" customWidth="1"/>
    <col min="3" max="3" width="19.21875" customWidth="1"/>
    <col min="4" max="4" width="10.44140625" style="1" customWidth="1"/>
    <col min="5" max="5" width="10.77734375" style="1" customWidth="1"/>
    <col min="6" max="7" width="10.44140625" style="1" customWidth="1"/>
    <col min="8" max="8" width="14.5546875" style="1" customWidth="1"/>
    <col min="9" max="9" width="9.21875" style="1" customWidth="1"/>
    <col min="10" max="10" width="9.21875" style="60" customWidth="1"/>
    <col min="11" max="11" width="10.44140625" style="1" customWidth="1"/>
    <col min="12" max="12" width="10.77734375" style="1" customWidth="1"/>
    <col min="13" max="13" width="9.77734375" style="1" customWidth="1"/>
    <col min="14" max="14" width="15" style="1" customWidth="1"/>
    <col min="15" max="15" width="14.77734375" style="6" customWidth="1"/>
    <col min="16" max="16" width="14" style="1" bestFit="1" customWidth="1"/>
    <col min="17" max="17" width="11.21875" customWidth="1"/>
    <col min="18" max="18" width="16.21875" style="15" bestFit="1" customWidth="1"/>
    <col min="19" max="19" width="42.5546875" bestFit="1" customWidth="1"/>
  </cols>
  <sheetData>
    <row r="1" spans="1:20" x14ac:dyDescent="0.25">
      <c r="A1" s="355"/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</row>
    <row r="2" spans="1:20" ht="18" customHeight="1" x14ac:dyDescent="0.3">
      <c r="A2" s="3" t="s">
        <v>1</v>
      </c>
      <c r="B2" s="5">
        <v>2024</v>
      </c>
      <c r="C2" s="349" t="s">
        <v>195</v>
      </c>
      <c r="D2" s="3" t="s">
        <v>3</v>
      </c>
      <c r="E2" s="3" t="s">
        <v>11</v>
      </c>
      <c r="F2" s="3" t="s">
        <v>15</v>
      </c>
      <c r="G2" s="3" t="s">
        <v>5</v>
      </c>
      <c r="H2" s="3" t="s">
        <v>7</v>
      </c>
      <c r="I2" s="337" t="s">
        <v>154</v>
      </c>
      <c r="J2" s="56" t="s">
        <v>15</v>
      </c>
      <c r="K2" s="7" t="s">
        <v>13</v>
      </c>
      <c r="L2" s="347" t="s">
        <v>14</v>
      </c>
      <c r="M2" s="39"/>
      <c r="N2" s="5" t="s">
        <v>9</v>
      </c>
      <c r="O2" s="40">
        <v>2025</v>
      </c>
      <c r="P2" s="40" t="s">
        <v>16</v>
      </c>
      <c r="Q2" s="5">
        <v>2025</v>
      </c>
      <c r="R2" s="3" t="s">
        <v>1</v>
      </c>
    </row>
    <row r="3" spans="1:20" ht="18" thickBot="1" x14ac:dyDescent="0.35">
      <c r="A3" s="38" t="s">
        <v>0</v>
      </c>
      <c r="B3" s="37" t="s">
        <v>1</v>
      </c>
      <c r="C3" s="350"/>
      <c r="D3" s="38" t="s">
        <v>4</v>
      </c>
      <c r="E3" s="38" t="s">
        <v>12</v>
      </c>
      <c r="F3" s="38" t="s">
        <v>12</v>
      </c>
      <c r="G3" s="38" t="s">
        <v>6</v>
      </c>
      <c r="H3" s="38" t="s">
        <v>8</v>
      </c>
      <c r="I3" s="338" t="s">
        <v>17</v>
      </c>
      <c r="J3" s="57" t="s">
        <v>17</v>
      </c>
      <c r="K3" s="38" t="s">
        <v>1</v>
      </c>
      <c r="L3" s="348"/>
      <c r="M3" s="72" t="s">
        <v>143</v>
      </c>
      <c r="N3" s="37" t="s">
        <v>196</v>
      </c>
      <c r="O3" s="41" t="s">
        <v>2</v>
      </c>
      <c r="P3" s="369"/>
      <c r="Q3" s="47" t="s">
        <v>1</v>
      </c>
      <c r="R3" s="38" t="s">
        <v>0</v>
      </c>
      <c r="S3" s="76" t="s">
        <v>144</v>
      </c>
    </row>
    <row r="4" spans="1:20" ht="15" customHeight="1" thickBot="1" x14ac:dyDescent="0.3">
      <c r="A4" s="19" t="s">
        <v>21</v>
      </c>
      <c r="B4" s="30">
        <v>1.55</v>
      </c>
      <c r="C4" s="309">
        <v>23264000</v>
      </c>
      <c r="D4" s="1">
        <v>452</v>
      </c>
      <c r="E4" s="1">
        <v>30</v>
      </c>
      <c r="F4" s="31">
        <f>E4/D4</f>
        <v>6.637168141592921E-2</v>
      </c>
      <c r="G4" s="44">
        <f t="shared" ref="G4:G35" si="0">ROUND((C4*2)/D4,-2)</f>
        <v>102900</v>
      </c>
      <c r="H4" s="44">
        <f>ROUND((G4*0.225),-1)</f>
        <v>23150</v>
      </c>
      <c r="I4" s="62">
        <v>1.78</v>
      </c>
      <c r="J4" s="63">
        <f t="shared" ref="J4:J35" si="1">(I4/B4)-1</f>
        <v>0.14838709677419359</v>
      </c>
      <c r="K4" s="32">
        <v>1.78</v>
      </c>
      <c r="L4" s="33">
        <f t="shared" ref="L4:L35" si="2">(K4/B4)-1</f>
        <v>0.14838709677419359</v>
      </c>
      <c r="M4" s="51">
        <f>J4</f>
        <v>0.14838709677419359</v>
      </c>
      <c r="N4" s="52">
        <f>(1+M4)*C4</f>
        <v>26716077.419354841</v>
      </c>
      <c r="O4" s="364">
        <v>27527600</v>
      </c>
      <c r="P4" s="358">
        <f t="shared" ref="P4:P35" si="3">1-(C4/O4)</f>
        <v>0.15488455223121522</v>
      </c>
      <c r="Q4" s="341">
        <v>1.85</v>
      </c>
      <c r="R4" s="19" t="s">
        <v>21</v>
      </c>
      <c r="S4" s="77"/>
    </row>
    <row r="5" spans="1:20" ht="15" customHeight="1" thickBot="1" x14ac:dyDescent="0.3">
      <c r="A5" s="19" t="s">
        <v>22</v>
      </c>
      <c r="B5" s="30">
        <v>1.75</v>
      </c>
      <c r="C5" s="309">
        <v>25816700</v>
      </c>
      <c r="D5" s="1">
        <v>388</v>
      </c>
      <c r="E5" s="1">
        <v>35</v>
      </c>
      <c r="F5" s="31">
        <f>E5/D5</f>
        <v>9.0206185567010308E-2</v>
      </c>
      <c r="G5" s="44">
        <f t="shared" si="0"/>
        <v>133100</v>
      </c>
      <c r="H5" s="44">
        <f>ROUND((G5*0.225),-1)</f>
        <v>29950</v>
      </c>
      <c r="I5" s="62">
        <v>1.98</v>
      </c>
      <c r="J5" s="63">
        <f t="shared" si="1"/>
        <v>0.13142857142857145</v>
      </c>
      <c r="K5" s="34">
        <v>1.9790000000000001</v>
      </c>
      <c r="L5" s="33">
        <f t="shared" si="2"/>
        <v>0.13085714285714301</v>
      </c>
      <c r="M5" s="51">
        <f>J5</f>
        <v>0.13142857142857145</v>
      </c>
      <c r="N5" s="52">
        <f t="shared" ref="N5:N35" si="4">(1+M5)*C5</f>
        <v>29209752</v>
      </c>
      <c r="O5" s="364">
        <v>29336700</v>
      </c>
      <c r="P5" s="358">
        <f t="shared" si="3"/>
        <v>0.11998622885327936</v>
      </c>
      <c r="Q5" s="341">
        <v>2</v>
      </c>
      <c r="R5" s="19" t="s">
        <v>22</v>
      </c>
      <c r="S5" s="78"/>
      <c r="T5" t="s">
        <v>145</v>
      </c>
    </row>
    <row r="6" spans="1:20" ht="15" customHeight="1" thickBot="1" x14ac:dyDescent="0.3">
      <c r="A6" s="19" t="s">
        <v>23</v>
      </c>
      <c r="B6" s="30">
        <v>1.76</v>
      </c>
      <c r="C6" s="309">
        <v>15147700</v>
      </c>
      <c r="D6" s="1">
        <v>224</v>
      </c>
      <c r="E6" s="1">
        <v>13</v>
      </c>
      <c r="F6" s="31">
        <f t="shared" ref="F6:F41" si="5">E6/D6</f>
        <v>5.8035714285714288E-2</v>
      </c>
      <c r="G6" s="44">
        <f t="shared" si="0"/>
        <v>135200</v>
      </c>
      <c r="H6" s="44">
        <f t="shared" ref="H6:H41" si="6">ROUND((G6*0.225),-1)</f>
        <v>30420</v>
      </c>
      <c r="I6" s="62">
        <v>1.96</v>
      </c>
      <c r="J6" s="63">
        <f t="shared" si="1"/>
        <v>0.11363636363636354</v>
      </c>
      <c r="K6" s="34">
        <v>1.96</v>
      </c>
      <c r="L6" s="33">
        <f t="shared" si="2"/>
        <v>0.11363636363636354</v>
      </c>
      <c r="M6" s="51">
        <f t="shared" ref="M6:M65" si="7">J6</f>
        <v>0.11363636363636354</v>
      </c>
      <c r="N6" s="271">
        <f t="shared" si="4"/>
        <v>16869029.545454543</v>
      </c>
      <c r="O6" s="364">
        <v>16855400</v>
      </c>
      <c r="P6" s="358">
        <f t="shared" si="3"/>
        <v>0.10131471219905785</v>
      </c>
      <c r="Q6" s="341">
        <v>1.9650000000000001</v>
      </c>
      <c r="R6" s="19" t="s">
        <v>23</v>
      </c>
      <c r="S6" s="79"/>
      <c r="T6" s="4"/>
    </row>
    <row r="7" spans="1:20" ht="15" customHeight="1" thickBot="1" x14ac:dyDescent="0.3">
      <c r="A7" s="19" t="s">
        <v>24</v>
      </c>
      <c r="B7" s="30">
        <v>1.655</v>
      </c>
      <c r="C7" s="309">
        <v>10465800</v>
      </c>
      <c r="D7" s="1">
        <v>127</v>
      </c>
      <c r="E7" s="1">
        <v>6</v>
      </c>
      <c r="F7" s="31">
        <f t="shared" si="5"/>
        <v>4.7244094488188976E-2</v>
      </c>
      <c r="G7" s="44">
        <f t="shared" si="0"/>
        <v>164800</v>
      </c>
      <c r="H7" s="44">
        <f t="shared" si="6"/>
        <v>37080</v>
      </c>
      <c r="I7" s="62">
        <v>1.655</v>
      </c>
      <c r="J7" s="63">
        <f t="shared" si="1"/>
        <v>0</v>
      </c>
      <c r="K7" s="34">
        <v>1.63</v>
      </c>
      <c r="L7" s="33">
        <f t="shared" si="2"/>
        <v>-1.5105740181268978E-2</v>
      </c>
      <c r="M7" s="51">
        <f t="shared" si="7"/>
        <v>0</v>
      </c>
      <c r="N7" s="271">
        <f t="shared" si="4"/>
        <v>10465800</v>
      </c>
      <c r="O7" s="364">
        <v>10478400</v>
      </c>
      <c r="P7" s="358">
        <f t="shared" si="3"/>
        <v>1.2024736601007335E-3</v>
      </c>
      <c r="Q7" s="341">
        <v>1.66</v>
      </c>
      <c r="R7" s="19" t="s">
        <v>24</v>
      </c>
      <c r="S7" s="78"/>
    </row>
    <row r="8" spans="1:20" ht="15" customHeight="1" thickBot="1" x14ac:dyDescent="0.3">
      <c r="A8" s="19" t="s">
        <v>26</v>
      </c>
      <c r="B8" s="30">
        <v>1.65</v>
      </c>
      <c r="C8" s="309">
        <v>31740100</v>
      </c>
      <c r="D8" s="1">
        <v>547</v>
      </c>
      <c r="E8" s="1">
        <v>34</v>
      </c>
      <c r="F8" s="31">
        <f t="shared" si="5"/>
        <v>6.2157221206581355E-2</v>
      </c>
      <c r="G8" s="44">
        <f t="shared" si="0"/>
        <v>116100</v>
      </c>
      <c r="H8" s="44">
        <f t="shared" si="6"/>
        <v>26120</v>
      </c>
      <c r="I8" s="62">
        <v>1.82</v>
      </c>
      <c r="J8" s="63">
        <f t="shared" si="1"/>
        <v>0.10303030303030303</v>
      </c>
      <c r="K8" s="34">
        <v>1.82</v>
      </c>
      <c r="L8" s="33">
        <f t="shared" si="2"/>
        <v>0.10303030303030303</v>
      </c>
      <c r="M8" s="51">
        <f t="shared" si="7"/>
        <v>0.10303030303030303</v>
      </c>
      <c r="N8" s="271">
        <f t="shared" si="4"/>
        <v>35010292.121212125</v>
      </c>
      <c r="O8" s="364">
        <v>35785000</v>
      </c>
      <c r="P8" s="359">
        <f t="shared" si="3"/>
        <v>0.11303339388011735</v>
      </c>
      <c r="Q8" s="341">
        <v>1.875</v>
      </c>
      <c r="R8" s="19" t="s">
        <v>26</v>
      </c>
      <c r="S8" s="79"/>
      <c r="T8" s="4"/>
    </row>
    <row r="9" spans="1:20" ht="15" customHeight="1" thickBot="1" x14ac:dyDescent="0.3">
      <c r="A9" s="19" t="s">
        <v>25</v>
      </c>
      <c r="B9" s="30">
        <v>1.2549999999999999</v>
      </c>
      <c r="C9" s="309">
        <v>3821300</v>
      </c>
      <c r="D9" s="1">
        <v>58</v>
      </c>
      <c r="E9" s="1">
        <v>3</v>
      </c>
      <c r="F9" s="31">
        <f t="shared" si="5"/>
        <v>5.1724137931034482E-2</v>
      </c>
      <c r="G9" s="44">
        <f t="shared" si="0"/>
        <v>131800</v>
      </c>
      <c r="H9" s="44">
        <f t="shared" si="6"/>
        <v>29660</v>
      </c>
      <c r="I9" s="62">
        <v>1.405</v>
      </c>
      <c r="J9" s="63">
        <f t="shared" si="1"/>
        <v>0.11952191235059773</v>
      </c>
      <c r="K9" s="34">
        <v>1.4039999999999999</v>
      </c>
      <c r="L9" s="33">
        <f t="shared" si="2"/>
        <v>0.11872509960159361</v>
      </c>
      <c r="M9" s="51">
        <f t="shared" si="7"/>
        <v>0.11952191235059773</v>
      </c>
      <c r="N9" s="52">
        <f t="shared" si="4"/>
        <v>4278029.0836653393</v>
      </c>
      <c r="O9" s="364">
        <v>4297300</v>
      </c>
      <c r="P9" s="358">
        <f t="shared" si="3"/>
        <v>0.11076722593256227</v>
      </c>
      <c r="Q9" s="341">
        <v>1.405</v>
      </c>
      <c r="R9" s="19" t="s">
        <v>25</v>
      </c>
      <c r="S9" s="78"/>
    </row>
    <row r="10" spans="1:20" ht="15" customHeight="1" thickBot="1" x14ac:dyDescent="0.3">
      <c r="A10" s="175" t="s">
        <v>27</v>
      </c>
      <c r="B10" s="176">
        <v>1.56</v>
      </c>
      <c r="C10" s="312">
        <v>83239000</v>
      </c>
      <c r="D10" s="177">
        <v>1502</v>
      </c>
      <c r="E10" s="177">
        <v>108</v>
      </c>
      <c r="F10" s="178">
        <f t="shared" si="5"/>
        <v>7.1904127829560585E-2</v>
      </c>
      <c r="G10" s="179">
        <f t="shared" si="0"/>
        <v>110800</v>
      </c>
      <c r="H10" s="179">
        <f t="shared" si="6"/>
        <v>24930</v>
      </c>
      <c r="I10" s="62">
        <v>1.7</v>
      </c>
      <c r="J10" s="63">
        <f t="shared" si="1"/>
        <v>8.9743589743589647E-2</v>
      </c>
      <c r="K10" s="34">
        <v>1.698</v>
      </c>
      <c r="L10" s="33">
        <f t="shared" si="2"/>
        <v>8.8461538461538369E-2</v>
      </c>
      <c r="M10" s="51">
        <f t="shared" si="7"/>
        <v>8.9743589743589647E-2</v>
      </c>
      <c r="N10" s="271">
        <f t="shared" si="4"/>
        <v>90709166.666666657</v>
      </c>
      <c r="O10" s="364">
        <v>90826100</v>
      </c>
      <c r="P10" s="358">
        <f t="shared" si="3"/>
        <v>8.3534358515889195E-2</v>
      </c>
      <c r="Q10" s="341">
        <v>1.7150000000000001</v>
      </c>
      <c r="R10" s="19" t="s">
        <v>27</v>
      </c>
      <c r="S10" s="207"/>
      <c r="T10" t="s">
        <v>145</v>
      </c>
    </row>
    <row r="11" spans="1:20" ht="15" customHeight="1" thickBot="1" x14ac:dyDescent="0.3">
      <c r="A11" s="175" t="s">
        <v>28</v>
      </c>
      <c r="B11" s="176">
        <v>1.1499999999999999</v>
      </c>
      <c r="C11" s="312">
        <v>1632500</v>
      </c>
      <c r="D11" s="177">
        <v>27</v>
      </c>
      <c r="E11" s="177">
        <v>3</v>
      </c>
      <c r="F11" s="178">
        <f t="shared" si="5"/>
        <v>0.1111111111111111</v>
      </c>
      <c r="G11" s="179">
        <f t="shared" si="0"/>
        <v>120900</v>
      </c>
      <c r="H11" s="179">
        <f t="shared" si="6"/>
        <v>27200</v>
      </c>
      <c r="I11" s="62">
        <v>1.4750000000000001</v>
      </c>
      <c r="J11" s="63">
        <f t="shared" si="1"/>
        <v>0.28260869565217406</v>
      </c>
      <c r="K11" s="34">
        <v>1.4750000000000001</v>
      </c>
      <c r="L11" s="33">
        <f t="shared" si="2"/>
        <v>0.28260869565217406</v>
      </c>
      <c r="M11" s="51">
        <f t="shared" si="7"/>
        <v>0.28260869565217406</v>
      </c>
      <c r="N11" s="52">
        <f t="shared" si="4"/>
        <v>2093858.6956521741</v>
      </c>
      <c r="O11" s="364">
        <v>2083200</v>
      </c>
      <c r="P11" s="358">
        <f t="shared" si="3"/>
        <v>0.21634984639016897</v>
      </c>
      <c r="Q11" s="341">
        <v>1.5</v>
      </c>
      <c r="R11" s="19" t="s">
        <v>28</v>
      </c>
      <c r="S11" s="208" t="s">
        <v>165</v>
      </c>
    </row>
    <row r="12" spans="1:20" ht="15" customHeight="1" thickBot="1" x14ac:dyDescent="0.3">
      <c r="A12" s="175" t="s">
        <v>29</v>
      </c>
      <c r="B12" s="176">
        <v>1.7</v>
      </c>
      <c r="C12" s="312">
        <v>6218800</v>
      </c>
      <c r="D12" s="177">
        <v>110</v>
      </c>
      <c r="E12" s="177">
        <v>5</v>
      </c>
      <c r="F12" s="178">
        <f t="shared" si="5"/>
        <v>4.5454545454545456E-2</v>
      </c>
      <c r="G12" s="179">
        <f t="shared" si="0"/>
        <v>113100</v>
      </c>
      <c r="H12" s="179">
        <f t="shared" si="6"/>
        <v>25450</v>
      </c>
      <c r="I12" s="62">
        <v>1.88</v>
      </c>
      <c r="J12" s="63">
        <f t="shared" si="1"/>
        <v>0.10588235294117654</v>
      </c>
      <c r="K12" s="34">
        <v>1.8779999999999999</v>
      </c>
      <c r="L12" s="33">
        <f t="shared" si="2"/>
        <v>0.1047058823529412</v>
      </c>
      <c r="M12" s="51">
        <f t="shared" si="7"/>
        <v>0.10588235294117654</v>
      </c>
      <c r="N12" s="271">
        <f t="shared" si="4"/>
        <v>6877261.1764705889</v>
      </c>
      <c r="O12" s="364">
        <v>6863800</v>
      </c>
      <c r="P12" s="358">
        <f t="shared" si="3"/>
        <v>9.3971269559136372E-2</v>
      </c>
      <c r="Q12" s="341">
        <v>1.885</v>
      </c>
      <c r="R12" s="19" t="s">
        <v>29</v>
      </c>
      <c r="S12" s="208"/>
      <c r="T12" t="s">
        <v>145</v>
      </c>
    </row>
    <row r="13" spans="1:20" ht="15" customHeight="1" thickBot="1" x14ac:dyDescent="0.3">
      <c r="A13" s="19" t="s">
        <v>30</v>
      </c>
      <c r="B13" s="30">
        <v>1.41</v>
      </c>
      <c r="C13" s="42">
        <v>13052900</v>
      </c>
      <c r="D13" s="1">
        <v>266</v>
      </c>
      <c r="E13" s="1">
        <v>14</v>
      </c>
      <c r="F13" s="31">
        <f t="shared" si="5"/>
        <v>5.2631578947368418E-2</v>
      </c>
      <c r="G13" s="44">
        <f t="shared" si="0"/>
        <v>98100</v>
      </c>
      <c r="H13" s="44">
        <f t="shared" si="6"/>
        <v>22070</v>
      </c>
      <c r="I13" s="62">
        <v>1.615</v>
      </c>
      <c r="J13" s="63">
        <f t="shared" si="1"/>
        <v>0.14539007092198597</v>
      </c>
      <c r="K13" s="34">
        <v>1.615</v>
      </c>
      <c r="L13" s="33">
        <f t="shared" si="2"/>
        <v>0.14539007092198597</v>
      </c>
      <c r="M13" s="51">
        <f t="shared" si="7"/>
        <v>0.14539007092198597</v>
      </c>
      <c r="N13" s="52">
        <f t="shared" si="4"/>
        <v>14950662.056737591</v>
      </c>
      <c r="O13" s="364">
        <v>14938800</v>
      </c>
      <c r="P13" s="358">
        <f t="shared" si="3"/>
        <v>0.12624173293704988</v>
      </c>
      <c r="Q13" s="341">
        <v>1.625</v>
      </c>
      <c r="R13" s="19" t="s">
        <v>30</v>
      </c>
      <c r="S13" s="78"/>
    </row>
    <row r="14" spans="1:20" ht="15" customHeight="1" thickBot="1" x14ac:dyDescent="0.3">
      <c r="A14" s="19" t="s">
        <v>31</v>
      </c>
      <c r="B14" s="30">
        <v>1.4</v>
      </c>
      <c r="C14" s="42">
        <v>12564300</v>
      </c>
      <c r="D14" s="1">
        <v>210</v>
      </c>
      <c r="E14" s="1">
        <v>17</v>
      </c>
      <c r="F14" s="31">
        <f t="shared" si="5"/>
        <v>8.0952380952380956E-2</v>
      </c>
      <c r="G14" s="44">
        <f t="shared" si="0"/>
        <v>119700</v>
      </c>
      <c r="H14" s="44">
        <f t="shared" si="6"/>
        <v>26930</v>
      </c>
      <c r="I14" s="62">
        <v>1.6950000000000001</v>
      </c>
      <c r="J14" s="63">
        <f t="shared" si="1"/>
        <v>0.21071428571428585</v>
      </c>
      <c r="K14" s="34">
        <v>1.6930000000000001</v>
      </c>
      <c r="L14" s="33">
        <f t="shared" si="2"/>
        <v>0.2092857142857143</v>
      </c>
      <c r="M14" s="51">
        <f t="shared" si="7"/>
        <v>0.21071428571428585</v>
      </c>
      <c r="N14" s="52">
        <f t="shared" si="4"/>
        <v>15211777.500000002</v>
      </c>
      <c r="O14" s="364">
        <v>15119500</v>
      </c>
      <c r="P14" s="359">
        <f t="shared" si="3"/>
        <v>0.1690002976288898</v>
      </c>
      <c r="Q14" s="341">
        <v>1.6950000000000001</v>
      </c>
      <c r="R14" s="19" t="s">
        <v>31</v>
      </c>
      <c r="S14" s="78"/>
    </row>
    <row r="15" spans="1:20" ht="15" customHeight="1" thickBot="1" x14ac:dyDescent="0.3">
      <c r="A15" s="19" t="s">
        <v>33</v>
      </c>
      <c r="B15" s="30">
        <v>1.44</v>
      </c>
      <c r="C15" s="42">
        <v>21142700</v>
      </c>
      <c r="D15" s="1">
        <v>397</v>
      </c>
      <c r="E15" s="1">
        <v>21</v>
      </c>
      <c r="F15" s="31">
        <f t="shared" si="5"/>
        <v>5.2896725440806043E-2</v>
      </c>
      <c r="G15" s="44">
        <f t="shared" si="0"/>
        <v>106500</v>
      </c>
      <c r="H15" s="44">
        <f t="shared" si="6"/>
        <v>23960</v>
      </c>
      <c r="I15" s="62">
        <v>1.64</v>
      </c>
      <c r="J15" s="63">
        <f t="shared" si="1"/>
        <v>0.13888888888888884</v>
      </c>
      <c r="K15" s="34">
        <v>1.637</v>
      </c>
      <c r="L15" s="33">
        <f t="shared" si="2"/>
        <v>0.13680555555555562</v>
      </c>
      <c r="M15" s="51">
        <f t="shared" si="7"/>
        <v>0.13888888888888884</v>
      </c>
      <c r="N15" s="271">
        <f t="shared" si="4"/>
        <v>24079186.111111108</v>
      </c>
      <c r="O15" s="364">
        <v>24576800</v>
      </c>
      <c r="P15" s="358">
        <f t="shared" si="3"/>
        <v>0.13972933823768763</v>
      </c>
      <c r="Q15" s="341">
        <v>1.7</v>
      </c>
      <c r="R15" s="19" t="s">
        <v>33</v>
      </c>
      <c r="S15" s="78"/>
    </row>
    <row r="16" spans="1:20" ht="15" customHeight="1" thickBot="1" x14ac:dyDescent="0.3">
      <c r="A16" s="19" t="s">
        <v>34</v>
      </c>
      <c r="B16" s="30">
        <v>1.35</v>
      </c>
      <c r="C16" s="42">
        <v>4165800</v>
      </c>
      <c r="D16" s="1">
        <v>68</v>
      </c>
      <c r="E16" s="1">
        <v>7</v>
      </c>
      <c r="F16" s="31">
        <f t="shared" si="5"/>
        <v>0.10294117647058823</v>
      </c>
      <c r="G16" s="44">
        <f t="shared" si="0"/>
        <v>122500</v>
      </c>
      <c r="H16" s="44">
        <f t="shared" si="6"/>
        <v>27560</v>
      </c>
      <c r="I16" s="62">
        <v>1.52</v>
      </c>
      <c r="J16" s="63">
        <f t="shared" si="1"/>
        <v>0.12592592592592577</v>
      </c>
      <c r="K16" s="34">
        <v>1.5189999999999999</v>
      </c>
      <c r="L16" s="33">
        <f t="shared" si="2"/>
        <v>0.12518518518518507</v>
      </c>
      <c r="M16" s="51">
        <f t="shared" si="7"/>
        <v>0.12592592592592577</v>
      </c>
      <c r="N16" s="52">
        <f t="shared" si="4"/>
        <v>4690382.222222222</v>
      </c>
      <c r="O16" s="364">
        <v>4666000</v>
      </c>
      <c r="P16" s="358">
        <f t="shared" si="3"/>
        <v>0.10720102871838832</v>
      </c>
      <c r="Q16" s="341">
        <v>1.5649999999999999</v>
      </c>
      <c r="R16" s="19" t="s">
        <v>34</v>
      </c>
      <c r="S16" s="78"/>
    </row>
    <row r="17" spans="1:23" ht="15" customHeight="1" thickBot="1" x14ac:dyDescent="0.3">
      <c r="A17" s="85" t="s">
        <v>32</v>
      </c>
      <c r="B17" s="86">
        <v>1.26</v>
      </c>
      <c r="C17" s="87">
        <v>596200</v>
      </c>
      <c r="D17" s="88">
        <v>14</v>
      </c>
      <c r="E17" s="88">
        <v>0</v>
      </c>
      <c r="F17" s="89">
        <f t="shared" si="5"/>
        <v>0</v>
      </c>
      <c r="G17" s="90">
        <f t="shared" si="0"/>
        <v>85200</v>
      </c>
      <c r="H17" s="90">
        <f t="shared" si="6"/>
        <v>19170</v>
      </c>
      <c r="I17" s="62">
        <v>1.39</v>
      </c>
      <c r="J17" s="63">
        <f t="shared" si="1"/>
        <v>0.10317460317460303</v>
      </c>
      <c r="K17" s="34">
        <v>1.7350000000000001</v>
      </c>
      <c r="L17" s="33">
        <f t="shared" si="2"/>
        <v>0.37698412698412698</v>
      </c>
      <c r="M17" s="51">
        <f t="shared" si="7"/>
        <v>0.10317460317460303</v>
      </c>
      <c r="N17" s="52">
        <f t="shared" si="4"/>
        <v>657712.69841269834</v>
      </c>
      <c r="O17" s="364">
        <v>653400</v>
      </c>
      <c r="P17" s="359">
        <f t="shared" si="3"/>
        <v>8.7542087542087588E-2</v>
      </c>
      <c r="Q17" s="341">
        <v>1.415</v>
      </c>
      <c r="R17" s="19" t="s">
        <v>32</v>
      </c>
      <c r="S17" s="209" t="s">
        <v>203</v>
      </c>
      <c r="T17" s="4"/>
      <c r="U17" s="4"/>
      <c r="V17" s="4"/>
      <c r="W17" s="4"/>
    </row>
    <row r="18" spans="1:23" ht="15" customHeight="1" thickBot="1" x14ac:dyDescent="0.3">
      <c r="A18" s="85" t="s">
        <v>35</v>
      </c>
      <c r="B18" s="86">
        <v>1.1499999999999999</v>
      </c>
      <c r="C18" s="313">
        <v>1670500</v>
      </c>
      <c r="D18" s="88">
        <v>25</v>
      </c>
      <c r="E18" s="88">
        <v>0</v>
      </c>
      <c r="F18" s="89">
        <f t="shared" si="5"/>
        <v>0</v>
      </c>
      <c r="G18" s="90">
        <f t="shared" si="0"/>
        <v>133600</v>
      </c>
      <c r="H18" s="90">
        <f t="shared" si="6"/>
        <v>30060</v>
      </c>
      <c r="I18" s="62">
        <v>1.2649999999999999</v>
      </c>
      <c r="J18" s="63">
        <f t="shared" si="1"/>
        <v>0.10000000000000009</v>
      </c>
      <c r="K18" s="34">
        <v>1.7350000000000001</v>
      </c>
      <c r="L18" s="33">
        <f t="shared" si="2"/>
        <v>0.50869565217391322</v>
      </c>
      <c r="M18" s="51">
        <f t="shared" si="7"/>
        <v>0.10000000000000009</v>
      </c>
      <c r="N18" s="52">
        <f t="shared" si="4"/>
        <v>1837550.0000000002</v>
      </c>
      <c r="O18" s="364">
        <v>1826700</v>
      </c>
      <c r="P18" s="358">
        <f t="shared" si="3"/>
        <v>8.550938851480816E-2</v>
      </c>
      <c r="Q18" s="341">
        <v>1.335</v>
      </c>
      <c r="R18" s="19" t="s">
        <v>35</v>
      </c>
      <c r="S18" s="209" t="s">
        <v>203</v>
      </c>
    </row>
    <row r="19" spans="1:23" ht="15" customHeight="1" thickBot="1" x14ac:dyDescent="0.3">
      <c r="A19" s="19" t="s">
        <v>36</v>
      </c>
      <c r="B19" s="30">
        <v>0.9</v>
      </c>
      <c r="C19" s="42">
        <v>11867800</v>
      </c>
      <c r="D19" s="1">
        <v>83</v>
      </c>
      <c r="E19" s="1">
        <v>4</v>
      </c>
      <c r="F19" s="31">
        <f t="shared" si="5"/>
        <v>4.8192771084337352E-2</v>
      </c>
      <c r="G19" s="44">
        <f t="shared" si="0"/>
        <v>286000</v>
      </c>
      <c r="H19" s="44">
        <f t="shared" si="6"/>
        <v>64350</v>
      </c>
      <c r="I19" s="62">
        <v>0.91500000000000004</v>
      </c>
      <c r="J19" s="63">
        <f t="shared" si="1"/>
        <v>1.6666666666666607E-2</v>
      </c>
      <c r="K19" s="34">
        <v>0.91200000000000003</v>
      </c>
      <c r="L19" s="33">
        <f t="shared" si="2"/>
        <v>1.3333333333333419E-2</v>
      </c>
      <c r="M19" s="51">
        <f t="shared" si="7"/>
        <v>1.6666666666666607E-2</v>
      </c>
      <c r="N19" s="52">
        <f t="shared" si="4"/>
        <v>12065596.666666666</v>
      </c>
      <c r="O19" s="364">
        <v>12426600</v>
      </c>
      <c r="P19" s="358">
        <f t="shared" si="3"/>
        <v>4.4968052403714598E-2</v>
      </c>
      <c r="Q19" s="341">
        <v>0.95</v>
      </c>
      <c r="R19" s="19" t="s">
        <v>36</v>
      </c>
      <c r="S19" s="78" t="s">
        <v>180</v>
      </c>
    </row>
    <row r="20" spans="1:23" ht="15" customHeight="1" thickBot="1" x14ac:dyDescent="0.3">
      <c r="A20" s="85" t="s">
        <v>37</v>
      </c>
      <c r="B20" s="86">
        <v>1.3</v>
      </c>
      <c r="C20" s="87">
        <v>3811600</v>
      </c>
      <c r="D20" s="88">
        <v>53</v>
      </c>
      <c r="E20" s="88">
        <v>1</v>
      </c>
      <c r="F20" s="89">
        <f t="shared" si="5"/>
        <v>1.8867924528301886E-2</v>
      </c>
      <c r="G20" s="90">
        <f t="shared" si="0"/>
        <v>143800</v>
      </c>
      <c r="H20" s="90">
        <f t="shared" si="6"/>
        <v>32360</v>
      </c>
      <c r="I20" s="62">
        <v>1.43</v>
      </c>
      <c r="J20" s="63">
        <f t="shared" si="1"/>
        <v>9.9999999999999867E-2</v>
      </c>
      <c r="K20" s="34">
        <v>1.7350000000000001</v>
      </c>
      <c r="L20" s="33">
        <f t="shared" si="2"/>
        <v>0.33461538461538454</v>
      </c>
      <c r="M20" s="51">
        <f t="shared" si="7"/>
        <v>9.9999999999999867E-2</v>
      </c>
      <c r="N20" s="52">
        <f t="shared" si="4"/>
        <v>4192759.9999999995</v>
      </c>
      <c r="O20" s="364">
        <v>4190400</v>
      </c>
      <c r="P20" s="359">
        <f t="shared" si="3"/>
        <v>9.0397098129056941E-2</v>
      </c>
      <c r="Q20" s="341">
        <v>1.44</v>
      </c>
      <c r="R20" s="19" t="s">
        <v>37</v>
      </c>
      <c r="S20" s="209" t="s">
        <v>203</v>
      </c>
    </row>
    <row r="21" spans="1:23" ht="15" customHeight="1" thickBot="1" x14ac:dyDescent="0.3">
      <c r="A21" s="19" t="s">
        <v>38</v>
      </c>
      <c r="B21" s="30">
        <v>1.4</v>
      </c>
      <c r="C21" s="42">
        <v>9526700</v>
      </c>
      <c r="D21" s="1">
        <v>198</v>
      </c>
      <c r="E21" s="1">
        <v>9</v>
      </c>
      <c r="F21" s="31">
        <f t="shared" si="5"/>
        <v>4.5454545454545456E-2</v>
      </c>
      <c r="G21" s="44">
        <f t="shared" si="0"/>
        <v>96200</v>
      </c>
      <c r="H21" s="44">
        <f t="shared" si="6"/>
        <v>21650</v>
      </c>
      <c r="I21" s="62">
        <v>1.5149999999999999</v>
      </c>
      <c r="J21" s="63">
        <f t="shared" si="1"/>
        <v>8.2142857142857073E-2</v>
      </c>
      <c r="K21" s="34">
        <v>1.5149999999999999</v>
      </c>
      <c r="L21" s="33">
        <f t="shared" si="2"/>
        <v>8.2142857142857073E-2</v>
      </c>
      <c r="M21" s="51">
        <f t="shared" si="7"/>
        <v>8.2142857142857073E-2</v>
      </c>
      <c r="N21" s="52">
        <f t="shared" si="4"/>
        <v>10309250.357142856</v>
      </c>
      <c r="O21" s="364">
        <v>10303900</v>
      </c>
      <c r="P21" s="358">
        <f t="shared" si="3"/>
        <v>7.5427750657518056E-2</v>
      </c>
      <c r="Q21" s="341">
        <v>1.52</v>
      </c>
      <c r="R21" s="19" t="s">
        <v>38</v>
      </c>
      <c r="S21" s="78"/>
    </row>
    <row r="22" spans="1:23" ht="15" customHeight="1" thickBot="1" x14ac:dyDescent="0.3">
      <c r="A22" s="19" t="s">
        <v>39</v>
      </c>
      <c r="B22" s="30">
        <v>1.72</v>
      </c>
      <c r="C22" s="42">
        <v>89099436</v>
      </c>
      <c r="D22" s="1">
        <v>1015</v>
      </c>
      <c r="E22" s="1">
        <v>64</v>
      </c>
      <c r="F22" s="31">
        <f t="shared" si="5"/>
        <v>6.3054187192118222E-2</v>
      </c>
      <c r="G22" s="44">
        <f t="shared" si="0"/>
        <v>175600</v>
      </c>
      <c r="H22" s="44">
        <f t="shared" si="6"/>
        <v>39510</v>
      </c>
      <c r="I22" s="62">
        <v>1.87</v>
      </c>
      <c r="J22" s="63">
        <f t="shared" si="1"/>
        <v>8.720930232558155E-2</v>
      </c>
      <c r="K22" s="34">
        <v>1.87</v>
      </c>
      <c r="L22" s="33">
        <f t="shared" si="2"/>
        <v>8.720930232558155E-2</v>
      </c>
      <c r="M22" s="51">
        <f t="shared" si="7"/>
        <v>8.720930232558155E-2</v>
      </c>
      <c r="N22" s="271">
        <f t="shared" si="4"/>
        <v>96869735.651162803</v>
      </c>
      <c r="O22" s="364">
        <v>96916100</v>
      </c>
      <c r="P22" s="358">
        <f t="shared" si="3"/>
        <v>8.0653926437403101E-2</v>
      </c>
      <c r="Q22" s="341">
        <v>1.87</v>
      </c>
      <c r="R22" s="19" t="s">
        <v>39</v>
      </c>
      <c r="S22" s="79"/>
    </row>
    <row r="23" spans="1:23" ht="15" customHeight="1" thickBot="1" x14ac:dyDescent="0.3">
      <c r="A23" s="19" t="s">
        <v>40</v>
      </c>
      <c r="B23" s="30">
        <v>1.55</v>
      </c>
      <c r="C23" s="309">
        <v>16635400</v>
      </c>
      <c r="D23" s="1">
        <v>207</v>
      </c>
      <c r="E23" s="1">
        <v>11</v>
      </c>
      <c r="F23" s="31">
        <f t="shared" si="5"/>
        <v>5.3140096618357488E-2</v>
      </c>
      <c r="G23" s="44">
        <f t="shared" si="0"/>
        <v>160700</v>
      </c>
      <c r="H23" s="44">
        <f t="shared" si="6"/>
        <v>36160</v>
      </c>
      <c r="I23" s="62">
        <v>1.55</v>
      </c>
      <c r="J23" s="63">
        <f t="shared" si="1"/>
        <v>0</v>
      </c>
      <c r="K23" s="34">
        <v>1.5329999999999999</v>
      </c>
      <c r="L23" s="33">
        <f t="shared" si="2"/>
        <v>-1.0967741935483999E-2</v>
      </c>
      <c r="M23" s="51">
        <f t="shared" si="7"/>
        <v>0</v>
      </c>
      <c r="N23" s="271">
        <f t="shared" si="4"/>
        <v>16635400</v>
      </c>
      <c r="O23" s="364">
        <v>16760100</v>
      </c>
      <c r="P23" s="359">
        <f t="shared" si="3"/>
        <v>7.4402897357414011E-3</v>
      </c>
      <c r="Q23" s="341">
        <v>1.57</v>
      </c>
      <c r="R23" s="19" t="s">
        <v>40</v>
      </c>
      <c r="S23" s="78"/>
      <c r="T23" t="s">
        <v>145</v>
      </c>
    </row>
    <row r="24" spans="1:23" ht="15" customHeight="1" thickBot="1" x14ac:dyDescent="0.3">
      <c r="A24" s="85" t="s">
        <v>41</v>
      </c>
      <c r="B24" s="86">
        <v>1.42</v>
      </c>
      <c r="C24" s="87">
        <v>1438400</v>
      </c>
      <c r="D24" s="88">
        <v>22</v>
      </c>
      <c r="E24" s="88">
        <v>1</v>
      </c>
      <c r="F24" s="89">
        <f t="shared" si="5"/>
        <v>4.5454545454545456E-2</v>
      </c>
      <c r="G24" s="90">
        <f t="shared" si="0"/>
        <v>130800</v>
      </c>
      <c r="H24" s="90">
        <f t="shared" si="6"/>
        <v>29430</v>
      </c>
      <c r="I24" s="62">
        <v>1.5649999999999999</v>
      </c>
      <c r="J24" s="63">
        <f t="shared" si="1"/>
        <v>0.102112676056338</v>
      </c>
      <c r="K24" s="34">
        <v>1.7350000000000001</v>
      </c>
      <c r="L24" s="33">
        <f t="shared" si="2"/>
        <v>0.221830985915493</v>
      </c>
      <c r="M24" s="51">
        <f t="shared" si="7"/>
        <v>0.102112676056338</v>
      </c>
      <c r="N24" s="52">
        <f t="shared" si="4"/>
        <v>1585278.8732394367</v>
      </c>
      <c r="O24" s="364">
        <v>1579100</v>
      </c>
      <c r="P24" s="358">
        <f t="shared" si="3"/>
        <v>8.9101386865936272E-2</v>
      </c>
      <c r="Q24" s="341">
        <v>1.575</v>
      </c>
      <c r="R24" s="19" t="s">
        <v>41</v>
      </c>
      <c r="S24" s="209" t="s">
        <v>203</v>
      </c>
      <c r="T24" s="25"/>
    </row>
    <row r="25" spans="1:23" ht="15" customHeight="1" thickBot="1" x14ac:dyDescent="0.3">
      <c r="A25" s="19" t="s">
        <v>42</v>
      </c>
      <c r="B25" s="30">
        <v>1.73</v>
      </c>
      <c r="C25" s="42">
        <v>41444300</v>
      </c>
      <c r="D25" s="1">
        <v>512</v>
      </c>
      <c r="E25" s="1">
        <v>32</v>
      </c>
      <c r="F25" s="31">
        <f t="shared" si="5"/>
        <v>6.25E-2</v>
      </c>
      <c r="G25" s="44">
        <f t="shared" si="0"/>
        <v>161900</v>
      </c>
      <c r="H25" s="44">
        <f t="shared" si="6"/>
        <v>36430</v>
      </c>
      <c r="I25" s="62">
        <v>1.88</v>
      </c>
      <c r="J25" s="63">
        <f t="shared" si="1"/>
        <v>8.6705202312138629E-2</v>
      </c>
      <c r="K25" s="34">
        <v>1.881</v>
      </c>
      <c r="L25" s="33">
        <f t="shared" si="2"/>
        <v>8.7283236994219582E-2</v>
      </c>
      <c r="M25" s="51">
        <f t="shared" si="7"/>
        <v>8.6705202312138629E-2</v>
      </c>
      <c r="N25" s="52">
        <f t="shared" si="4"/>
        <v>45037736.416184969</v>
      </c>
      <c r="O25" s="364">
        <v>45036200</v>
      </c>
      <c r="P25" s="358">
        <f t="shared" si="3"/>
        <v>7.9755840856910676E-2</v>
      </c>
      <c r="Q25" s="341">
        <v>1.88</v>
      </c>
      <c r="R25" s="19" t="s">
        <v>42</v>
      </c>
      <c r="S25" s="78"/>
    </row>
    <row r="26" spans="1:23" ht="15" customHeight="1" thickBot="1" x14ac:dyDescent="0.3">
      <c r="A26" s="19" t="s">
        <v>43</v>
      </c>
      <c r="B26" s="30">
        <v>1.91</v>
      </c>
      <c r="C26" s="42">
        <v>13004000</v>
      </c>
      <c r="D26" s="1">
        <v>170</v>
      </c>
      <c r="E26" s="1">
        <v>15</v>
      </c>
      <c r="F26" s="31">
        <f t="shared" si="5"/>
        <v>8.8235294117647065E-2</v>
      </c>
      <c r="G26" s="44">
        <f t="shared" si="0"/>
        <v>153000</v>
      </c>
      <c r="H26" s="44">
        <f t="shared" si="6"/>
        <v>34430</v>
      </c>
      <c r="I26" s="62">
        <v>2.06</v>
      </c>
      <c r="J26" s="63">
        <f t="shared" si="1"/>
        <v>7.8534031413612704E-2</v>
      </c>
      <c r="K26" s="34">
        <v>2.0579999999999998</v>
      </c>
      <c r="L26" s="33">
        <f t="shared" si="2"/>
        <v>7.7486910994764457E-2</v>
      </c>
      <c r="M26" s="51">
        <f t="shared" si="7"/>
        <v>7.8534031413612704E-2</v>
      </c>
      <c r="N26" s="52">
        <f t="shared" si="4"/>
        <v>14025256.54450262</v>
      </c>
      <c r="O26" s="364">
        <v>14241200</v>
      </c>
      <c r="P26" s="359">
        <f t="shared" si="3"/>
        <v>8.6874701570092361E-2</v>
      </c>
      <c r="Q26" s="342">
        <v>2.1</v>
      </c>
      <c r="R26" s="19" t="s">
        <v>43</v>
      </c>
      <c r="S26" s="78"/>
    </row>
    <row r="27" spans="1:23" ht="15" customHeight="1" thickBot="1" x14ac:dyDescent="0.3">
      <c r="A27" s="276" t="s">
        <v>44</v>
      </c>
      <c r="B27" s="277">
        <v>1.67</v>
      </c>
      <c r="C27" s="278">
        <v>27161500</v>
      </c>
      <c r="D27" s="279">
        <v>453</v>
      </c>
      <c r="E27" s="279">
        <v>37</v>
      </c>
      <c r="F27" s="280">
        <f t="shared" si="5"/>
        <v>8.1677704194260486E-2</v>
      </c>
      <c r="G27" s="281">
        <f t="shared" si="0"/>
        <v>119900</v>
      </c>
      <c r="H27" s="281">
        <f t="shared" si="6"/>
        <v>26980</v>
      </c>
      <c r="I27" s="282">
        <v>1.93</v>
      </c>
      <c r="J27" s="283">
        <f t="shared" si="1"/>
        <v>0.15568862275449113</v>
      </c>
      <c r="K27" s="284">
        <v>1.9379999999999999</v>
      </c>
      <c r="L27" s="285">
        <f t="shared" si="2"/>
        <v>0.16047904191616769</v>
      </c>
      <c r="M27" s="286">
        <f t="shared" si="7"/>
        <v>0.15568862275449113</v>
      </c>
      <c r="N27" s="287">
        <f t="shared" si="4"/>
        <v>31390236.526946113</v>
      </c>
      <c r="O27" s="365">
        <v>32263400</v>
      </c>
      <c r="P27" s="360">
        <f t="shared" si="3"/>
        <v>0.15813274484400275</v>
      </c>
      <c r="Q27" s="341">
        <v>2</v>
      </c>
      <c r="R27" s="288" t="s">
        <v>44</v>
      </c>
      <c r="S27" s="289"/>
    </row>
    <row r="28" spans="1:23" ht="15" customHeight="1" thickBot="1" x14ac:dyDescent="0.3">
      <c r="A28" s="290" t="s">
        <v>45</v>
      </c>
      <c r="B28" s="291">
        <v>1.575</v>
      </c>
      <c r="C28" s="292">
        <v>4231900</v>
      </c>
      <c r="D28" s="293">
        <v>73</v>
      </c>
      <c r="E28" s="293">
        <v>4</v>
      </c>
      <c r="F28" s="294">
        <f t="shared" si="5"/>
        <v>5.4794520547945202E-2</v>
      </c>
      <c r="G28" s="295">
        <f t="shared" si="0"/>
        <v>115900</v>
      </c>
      <c r="H28" s="295">
        <f t="shared" si="6"/>
        <v>26080</v>
      </c>
      <c r="I28" s="296">
        <v>1.575</v>
      </c>
      <c r="J28" s="297">
        <f t="shared" si="1"/>
        <v>0</v>
      </c>
      <c r="K28" s="298">
        <v>1.575</v>
      </c>
      <c r="L28" s="299">
        <f t="shared" si="2"/>
        <v>0</v>
      </c>
      <c r="M28" s="300">
        <f t="shared" si="7"/>
        <v>0</v>
      </c>
      <c r="N28" s="301">
        <f t="shared" si="4"/>
        <v>4231900</v>
      </c>
      <c r="O28" s="366">
        <v>4239200</v>
      </c>
      <c r="P28" s="361">
        <f t="shared" si="3"/>
        <v>1.7220230232118938E-3</v>
      </c>
      <c r="Q28" s="342">
        <v>1.575</v>
      </c>
      <c r="R28" s="302" t="s">
        <v>45</v>
      </c>
      <c r="S28" s="303"/>
    </row>
    <row r="29" spans="1:23" ht="15" customHeight="1" thickBot="1" x14ac:dyDescent="0.3">
      <c r="A29" s="19" t="s">
        <v>46</v>
      </c>
      <c r="B29" s="30">
        <v>1.845</v>
      </c>
      <c r="C29" s="42">
        <v>23001600</v>
      </c>
      <c r="D29" s="1">
        <v>257</v>
      </c>
      <c r="E29" s="1">
        <v>14</v>
      </c>
      <c r="F29" s="31">
        <f t="shared" si="5"/>
        <v>5.4474708171206226E-2</v>
      </c>
      <c r="G29" s="44">
        <f t="shared" si="0"/>
        <v>179000</v>
      </c>
      <c r="H29" s="44">
        <f t="shared" si="6"/>
        <v>40280</v>
      </c>
      <c r="I29" s="62">
        <v>2.0099999999999998</v>
      </c>
      <c r="J29" s="63">
        <f t="shared" si="1"/>
        <v>8.9430894308943021E-2</v>
      </c>
      <c r="K29" s="34">
        <v>2.008</v>
      </c>
      <c r="L29" s="33">
        <f t="shared" si="2"/>
        <v>8.8346883468834791E-2</v>
      </c>
      <c r="M29" s="51">
        <f t="shared" si="7"/>
        <v>8.9430894308943021E-2</v>
      </c>
      <c r="N29" s="271">
        <f t="shared" si="4"/>
        <v>25058653.658536583</v>
      </c>
      <c r="O29" s="364">
        <v>25459500</v>
      </c>
      <c r="P29" s="359">
        <f t="shared" si="3"/>
        <v>9.6541566016614677E-2</v>
      </c>
      <c r="Q29" s="341">
        <v>2.0499999999999998</v>
      </c>
      <c r="R29" s="19" t="s">
        <v>46</v>
      </c>
      <c r="S29" s="78"/>
    </row>
    <row r="30" spans="1:23" ht="15" customHeight="1" thickBot="1" x14ac:dyDescent="0.3">
      <c r="A30" s="19" t="s">
        <v>47</v>
      </c>
      <c r="B30" s="30">
        <v>1.76</v>
      </c>
      <c r="C30" s="42">
        <v>6193200</v>
      </c>
      <c r="D30" s="1">
        <v>64</v>
      </c>
      <c r="E30" s="1">
        <v>3</v>
      </c>
      <c r="F30" s="31">
        <f t="shared" si="5"/>
        <v>4.6875E-2</v>
      </c>
      <c r="G30" s="44">
        <f t="shared" si="0"/>
        <v>193500</v>
      </c>
      <c r="H30" s="44">
        <f t="shared" si="6"/>
        <v>43540</v>
      </c>
      <c r="I30" s="62">
        <v>1.9350000000000001</v>
      </c>
      <c r="J30" s="63">
        <f t="shared" si="1"/>
        <v>9.9431818181818121E-2</v>
      </c>
      <c r="K30" s="34">
        <v>2.145</v>
      </c>
      <c r="L30" s="33">
        <f t="shared" si="2"/>
        <v>0.21875</v>
      </c>
      <c r="M30" s="51">
        <f t="shared" si="7"/>
        <v>9.9431818181818121E-2</v>
      </c>
      <c r="N30" s="52">
        <f t="shared" si="4"/>
        <v>6809001.1363636358</v>
      </c>
      <c r="O30" s="364">
        <v>6825800</v>
      </c>
      <c r="P30" s="358">
        <f t="shared" si="3"/>
        <v>9.2677781358961542E-2</v>
      </c>
      <c r="Q30" s="341">
        <v>1.94</v>
      </c>
      <c r="R30" s="19" t="s">
        <v>47</v>
      </c>
      <c r="S30" s="80" t="s">
        <v>168</v>
      </c>
    </row>
    <row r="31" spans="1:23" ht="15" customHeight="1" thickBot="1" x14ac:dyDescent="0.3">
      <c r="A31" s="19" t="s">
        <v>48</v>
      </c>
      <c r="B31" s="30">
        <v>1.78</v>
      </c>
      <c r="C31" s="42">
        <v>45910200</v>
      </c>
      <c r="D31" s="1">
        <v>528</v>
      </c>
      <c r="E31" s="1">
        <v>25</v>
      </c>
      <c r="F31" s="31">
        <f t="shared" si="5"/>
        <v>4.7348484848484848E-2</v>
      </c>
      <c r="G31" s="44">
        <f t="shared" si="0"/>
        <v>173900</v>
      </c>
      <c r="H31" s="44">
        <f t="shared" si="6"/>
        <v>39130</v>
      </c>
      <c r="I31" s="62">
        <v>1.92</v>
      </c>
      <c r="J31" s="63">
        <f t="shared" si="1"/>
        <v>7.8651685393258397E-2</v>
      </c>
      <c r="K31" s="34">
        <v>1.915</v>
      </c>
      <c r="L31" s="33">
        <f t="shared" si="2"/>
        <v>7.5842696629213391E-2</v>
      </c>
      <c r="M31" s="51">
        <f t="shared" si="7"/>
        <v>7.8651685393258397E-2</v>
      </c>
      <c r="N31" s="271">
        <f t="shared" si="4"/>
        <v>49521114.60674157</v>
      </c>
      <c r="O31" s="364">
        <v>49657600</v>
      </c>
      <c r="P31" s="358">
        <f t="shared" si="3"/>
        <v>7.5464782832839306E-2</v>
      </c>
      <c r="Q31" s="341">
        <v>1.9350000000000001</v>
      </c>
      <c r="R31" s="19" t="s">
        <v>48</v>
      </c>
      <c r="S31" s="78"/>
    </row>
    <row r="32" spans="1:23" ht="15" customHeight="1" thickBot="1" x14ac:dyDescent="0.3">
      <c r="A32" s="19" t="s">
        <v>49</v>
      </c>
      <c r="B32" s="30">
        <v>1.625</v>
      </c>
      <c r="C32" s="42">
        <v>9944700</v>
      </c>
      <c r="D32" s="1">
        <v>161</v>
      </c>
      <c r="E32" s="1">
        <v>16</v>
      </c>
      <c r="F32" s="31">
        <f t="shared" si="5"/>
        <v>9.9378881987577633E-2</v>
      </c>
      <c r="G32" s="44">
        <f t="shared" si="0"/>
        <v>123500</v>
      </c>
      <c r="H32" s="44">
        <f t="shared" si="6"/>
        <v>27790</v>
      </c>
      <c r="I32" s="62">
        <v>1.865</v>
      </c>
      <c r="J32" s="63">
        <f t="shared" si="1"/>
        <v>0.14769230769230779</v>
      </c>
      <c r="K32" s="34">
        <v>1.865</v>
      </c>
      <c r="L32" s="33">
        <f t="shared" si="2"/>
        <v>0.14769230769230779</v>
      </c>
      <c r="M32" s="51">
        <f t="shared" si="7"/>
        <v>0.14769230769230779</v>
      </c>
      <c r="N32" s="52">
        <f t="shared" si="4"/>
        <v>11413455.692307694</v>
      </c>
      <c r="O32" s="364">
        <v>11655000</v>
      </c>
      <c r="P32" s="359">
        <f t="shared" si="3"/>
        <v>0.14674388674388672</v>
      </c>
      <c r="Q32" s="341">
        <v>1.92</v>
      </c>
      <c r="R32" s="19" t="s">
        <v>49</v>
      </c>
      <c r="S32" s="78"/>
    </row>
    <row r="33" spans="1:20" ht="15" customHeight="1" thickBot="1" x14ac:dyDescent="0.3">
      <c r="A33" s="19" t="s">
        <v>127</v>
      </c>
      <c r="B33" s="30">
        <v>1.72</v>
      </c>
      <c r="C33" s="42">
        <v>48902334</v>
      </c>
      <c r="D33" s="1">
        <v>695</v>
      </c>
      <c r="E33" s="1">
        <v>43</v>
      </c>
      <c r="F33" s="31">
        <f>E33/D33</f>
        <v>6.1870503597122303E-2</v>
      </c>
      <c r="G33" s="44">
        <f t="shared" si="0"/>
        <v>140700</v>
      </c>
      <c r="H33" s="44">
        <f>ROUND((G33*0.225),-1)</f>
        <v>31660</v>
      </c>
      <c r="I33" s="62">
        <v>1.85</v>
      </c>
      <c r="J33" s="63">
        <f t="shared" si="1"/>
        <v>7.5581395348837344E-2</v>
      </c>
      <c r="K33" s="34">
        <v>1.847</v>
      </c>
      <c r="L33" s="33">
        <f t="shared" si="2"/>
        <v>7.3837209302325624E-2</v>
      </c>
      <c r="M33" s="51">
        <f t="shared" si="7"/>
        <v>7.5581395348837344E-2</v>
      </c>
      <c r="N33" s="271">
        <f t="shared" si="4"/>
        <v>52598440.639534891</v>
      </c>
      <c r="O33" s="364">
        <v>52494500</v>
      </c>
      <c r="P33" s="358">
        <f t="shared" si="3"/>
        <v>6.8429378315823519E-2</v>
      </c>
      <c r="Q33" s="341">
        <v>1.85</v>
      </c>
      <c r="R33" s="19" t="s">
        <v>127</v>
      </c>
      <c r="S33" s="79"/>
    </row>
    <row r="34" spans="1:20" ht="15" customHeight="1" thickBot="1" x14ac:dyDescent="0.3">
      <c r="A34" s="19" t="s">
        <v>128</v>
      </c>
      <c r="B34" s="30">
        <v>1.68</v>
      </c>
      <c r="C34" s="42">
        <v>16459100</v>
      </c>
      <c r="D34" s="1">
        <v>194</v>
      </c>
      <c r="E34" s="1">
        <v>13</v>
      </c>
      <c r="F34" s="31">
        <f>E34/D34</f>
        <v>6.7010309278350513E-2</v>
      </c>
      <c r="G34" s="44">
        <f t="shared" si="0"/>
        <v>169700</v>
      </c>
      <c r="H34" s="44">
        <f>ROUND((G34*0.225),-1)</f>
        <v>38180</v>
      </c>
      <c r="I34" s="62">
        <v>1.9</v>
      </c>
      <c r="J34" s="63">
        <f t="shared" si="1"/>
        <v>0.13095238095238093</v>
      </c>
      <c r="K34" s="34">
        <v>1.905</v>
      </c>
      <c r="L34" s="33">
        <f t="shared" si="2"/>
        <v>0.1339285714285714</v>
      </c>
      <c r="M34" s="51">
        <f t="shared" si="7"/>
        <v>0.13095238095238093</v>
      </c>
      <c r="N34" s="52">
        <f t="shared" si="4"/>
        <v>18614458.333333332</v>
      </c>
      <c r="O34" s="364">
        <v>18993900</v>
      </c>
      <c r="P34" s="358">
        <f t="shared" si="3"/>
        <v>0.13345337187202211</v>
      </c>
      <c r="Q34" s="341">
        <v>1.95</v>
      </c>
      <c r="R34" s="19" t="s">
        <v>128</v>
      </c>
      <c r="S34" s="79"/>
    </row>
    <row r="35" spans="1:20" ht="15" customHeight="1" thickBot="1" x14ac:dyDescent="0.3">
      <c r="A35" s="91" t="s">
        <v>50</v>
      </c>
      <c r="B35" s="92">
        <v>1.76</v>
      </c>
      <c r="C35" s="93">
        <v>34893300</v>
      </c>
      <c r="D35" s="94">
        <v>517</v>
      </c>
      <c r="E35" s="94">
        <v>37</v>
      </c>
      <c r="F35" s="95">
        <f t="shared" si="5"/>
        <v>7.1566731141199227E-2</v>
      </c>
      <c r="G35" s="96">
        <f t="shared" si="0"/>
        <v>135000</v>
      </c>
      <c r="H35" s="96">
        <f t="shared" si="6"/>
        <v>30380</v>
      </c>
      <c r="I35" s="62">
        <v>1.93</v>
      </c>
      <c r="J35" s="63">
        <f t="shared" si="1"/>
        <v>9.659090909090895E-2</v>
      </c>
      <c r="K35" s="34">
        <v>1.927</v>
      </c>
      <c r="L35" s="33">
        <f t="shared" si="2"/>
        <v>9.4886363636363713E-2</v>
      </c>
      <c r="M35" s="51">
        <f t="shared" si="7"/>
        <v>9.659090909090895E-2</v>
      </c>
      <c r="N35" s="52">
        <f t="shared" si="4"/>
        <v>38263675.568181813</v>
      </c>
      <c r="O35" s="364">
        <v>38582600</v>
      </c>
      <c r="P35" s="359">
        <f t="shared" si="3"/>
        <v>9.5620823894709051E-2</v>
      </c>
      <c r="Q35" s="341">
        <v>1.96</v>
      </c>
      <c r="R35" s="19" t="s">
        <v>50</v>
      </c>
      <c r="S35" s="82"/>
    </row>
    <row r="36" spans="1:20" ht="15" customHeight="1" thickBot="1" x14ac:dyDescent="0.3">
      <c r="A36" s="91" t="s">
        <v>129</v>
      </c>
      <c r="B36" s="92">
        <v>1.57</v>
      </c>
      <c r="C36" s="93">
        <v>767900</v>
      </c>
      <c r="D36" s="94">
        <v>11</v>
      </c>
      <c r="E36" s="94">
        <v>2</v>
      </c>
      <c r="F36" s="95">
        <f>E36/D36</f>
        <v>0.18181818181818182</v>
      </c>
      <c r="G36" s="96">
        <f t="shared" ref="G36:G67" si="8">ROUND((C36*2)/D36,-2)</f>
        <v>139600</v>
      </c>
      <c r="H36" s="96">
        <f>ROUND((G36*0.225),-1)</f>
        <v>31410</v>
      </c>
      <c r="I36" s="62">
        <v>1.7250000000000001</v>
      </c>
      <c r="J36" s="63">
        <f t="shared" ref="J36:J67" si="9">(I36/B36)-1</f>
        <v>9.8726114649681618E-2</v>
      </c>
      <c r="K36" s="34">
        <v>1.925</v>
      </c>
      <c r="L36" s="33">
        <f t="shared" ref="L36:L67" si="10">(K36/B36)-1</f>
        <v>0.22611464968152872</v>
      </c>
      <c r="M36" s="51">
        <f t="shared" si="7"/>
        <v>9.8726114649681618E-2</v>
      </c>
      <c r="N36" s="52">
        <f t="shared" ref="N36:N67" si="11">(1+M36)*C36</f>
        <v>843711.78343949048</v>
      </c>
      <c r="O36" s="364">
        <v>838900</v>
      </c>
      <c r="P36" s="358">
        <f t="shared" ref="P36:P67" si="12">1-(C36/O36)</f>
        <v>8.4634640600786737E-2</v>
      </c>
      <c r="Q36" s="341">
        <v>1.7250000000000001</v>
      </c>
      <c r="R36" s="19" t="s">
        <v>129</v>
      </c>
      <c r="S36" s="81" t="s">
        <v>162</v>
      </c>
    </row>
    <row r="37" spans="1:20" ht="15" customHeight="1" thickBot="1" x14ac:dyDescent="0.3">
      <c r="A37" s="91" t="s">
        <v>51</v>
      </c>
      <c r="B37" s="92">
        <v>1.8</v>
      </c>
      <c r="C37" s="93">
        <v>6695700</v>
      </c>
      <c r="D37" s="94">
        <v>77</v>
      </c>
      <c r="E37" s="94">
        <v>6</v>
      </c>
      <c r="F37" s="95">
        <f t="shared" si="5"/>
        <v>7.792207792207792E-2</v>
      </c>
      <c r="G37" s="96">
        <f t="shared" si="8"/>
        <v>173900</v>
      </c>
      <c r="H37" s="96">
        <f t="shared" si="6"/>
        <v>39130</v>
      </c>
      <c r="I37" s="62">
        <v>1.89</v>
      </c>
      <c r="J37" s="63">
        <f t="shared" si="9"/>
        <v>4.9999999999999822E-2</v>
      </c>
      <c r="K37" s="34">
        <v>1.889</v>
      </c>
      <c r="L37" s="33">
        <f t="shared" si="10"/>
        <v>4.9444444444444402E-2</v>
      </c>
      <c r="M37" s="51">
        <f t="shared" si="7"/>
        <v>4.9999999999999822E-2</v>
      </c>
      <c r="N37" s="52">
        <f t="shared" si="11"/>
        <v>7030484.9999999991</v>
      </c>
      <c r="O37" s="364">
        <v>7041100</v>
      </c>
      <c r="P37" s="358">
        <f t="shared" si="12"/>
        <v>4.9054835182002821E-2</v>
      </c>
      <c r="Q37" s="341">
        <v>1.9</v>
      </c>
      <c r="R37" s="19" t="s">
        <v>186</v>
      </c>
      <c r="S37" s="81" t="s">
        <v>162</v>
      </c>
    </row>
    <row r="38" spans="1:20" ht="15" customHeight="1" thickBot="1" x14ac:dyDescent="0.3">
      <c r="A38" s="19" t="s">
        <v>52</v>
      </c>
      <c r="B38" s="30">
        <v>1.82</v>
      </c>
      <c r="C38" s="42">
        <v>21749500</v>
      </c>
      <c r="D38" s="1">
        <v>248</v>
      </c>
      <c r="E38" s="1">
        <v>7</v>
      </c>
      <c r="F38" s="31">
        <f t="shared" si="5"/>
        <v>2.8225806451612902E-2</v>
      </c>
      <c r="G38" s="44">
        <f t="shared" si="8"/>
        <v>175400</v>
      </c>
      <c r="H38" s="44">
        <f t="shared" si="6"/>
        <v>39470</v>
      </c>
      <c r="I38" s="62">
        <v>1.82</v>
      </c>
      <c r="J38" s="63">
        <f t="shared" si="9"/>
        <v>0</v>
      </c>
      <c r="K38" s="34">
        <v>1.802</v>
      </c>
      <c r="L38" s="33">
        <f t="shared" si="10"/>
        <v>-9.890109890109855E-3</v>
      </c>
      <c r="M38" s="51">
        <f t="shared" si="7"/>
        <v>0</v>
      </c>
      <c r="N38" s="271">
        <f t="shared" si="11"/>
        <v>21749500</v>
      </c>
      <c r="O38" s="364">
        <v>21787100</v>
      </c>
      <c r="P38" s="359">
        <f t="shared" si="12"/>
        <v>1.7257918676648609E-3</v>
      </c>
      <c r="Q38" s="341">
        <v>1.82</v>
      </c>
      <c r="R38" s="19" t="s">
        <v>52</v>
      </c>
      <c r="S38" s="78"/>
    </row>
    <row r="39" spans="1:20" ht="15" customHeight="1" thickBot="1" x14ac:dyDescent="0.3">
      <c r="A39" s="19" t="s">
        <v>53</v>
      </c>
      <c r="B39" s="30">
        <v>1.82</v>
      </c>
      <c r="C39" s="42">
        <v>11368300</v>
      </c>
      <c r="D39" s="1">
        <v>170</v>
      </c>
      <c r="E39" s="1">
        <v>15</v>
      </c>
      <c r="F39" s="31">
        <f t="shared" si="5"/>
        <v>8.8235294117647065E-2</v>
      </c>
      <c r="G39" s="44">
        <f t="shared" si="8"/>
        <v>133700</v>
      </c>
      <c r="H39" s="44">
        <f t="shared" si="6"/>
        <v>30080</v>
      </c>
      <c r="I39" s="62">
        <v>1.95</v>
      </c>
      <c r="J39" s="63">
        <f t="shared" si="9"/>
        <v>7.1428571428571397E-2</v>
      </c>
      <c r="K39" s="34">
        <v>1.946</v>
      </c>
      <c r="L39" s="33">
        <f t="shared" si="10"/>
        <v>6.9230769230769207E-2</v>
      </c>
      <c r="M39" s="51">
        <f t="shared" si="7"/>
        <v>7.1428571428571397E-2</v>
      </c>
      <c r="N39" s="52">
        <f t="shared" si="11"/>
        <v>12180321.428571429</v>
      </c>
      <c r="O39" s="364">
        <v>12403400</v>
      </c>
      <c r="P39" s="358">
        <f t="shared" si="12"/>
        <v>8.3452924198203715E-2</v>
      </c>
      <c r="Q39" s="341">
        <v>2</v>
      </c>
      <c r="R39" s="19" t="s">
        <v>53</v>
      </c>
      <c r="S39" s="78"/>
    </row>
    <row r="40" spans="1:20" ht="15" customHeight="1" thickBot="1" x14ac:dyDescent="0.3">
      <c r="A40" s="103" t="s">
        <v>54</v>
      </c>
      <c r="B40" s="104">
        <v>1.7649999999999999</v>
      </c>
      <c r="C40" s="84">
        <v>29886281</v>
      </c>
      <c r="D40" s="105">
        <v>367</v>
      </c>
      <c r="E40" s="105">
        <v>25</v>
      </c>
      <c r="F40" s="106">
        <f t="shared" si="5"/>
        <v>6.8119891008174394E-2</v>
      </c>
      <c r="G40" s="107">
        <f t="shared" si="8"/>
        <v>162900</v>
      </c>
      <c r="H40" s="107">
        <f t="shared" si="6"/>
        <v>36650</v>
      </c>
      <c r="I40" s="62">
        <v>1.84</v>
      </c>
      <c r="J40" s="63">
        <f t="shared" si="9"/>
        <v>4.2492917847025691E-2</v>
      </c>
      <c r="K40" s="34">
        <v>1.839</v>
      </c>
      <c r="L40" s="33">
        <f t="shared" si="10"/>
        <v>4.1926345609065274E-2</v>
      </c>
      <c r="M40" s="51">
        <f t="shared" si="7"/>
        <v>4.2492917847025691E-2</v>
      </c>
      <c r="N40" s="271">
        <f t="shared" si="11"/>
        <v>31156236.283286124</v>
      </c>
      <c r="O40" s="364">
        <v>31284300</v>
      </c>
      <c r="P40" s="358">
        <f t="shared" si="12"/>
        <v>4.4687558935312621E-2</v>
      </c>
      <c r="Q40" s="341">
        <v>1.84</v>
      </c>
      <c r="R40" s="19" t="s">
        <v>54</v>
      </c>
      <c r="S40" s="181"/>
    </row>
    <row r="41" spans="1:20" ht="15" customHeight="1" thickBot="1" x14ac:dyDescent="0.3">
      <c r="A41" s="103" t="s">
        <v>55</v>
      </c>
      <c r="B41" s="104">
        <v>1.52</v>
      </c>
      <c r="C41" s="84">
        <v>5022600</v>
      </c>
      <c r="D41" s="105">
        <v>63</v>
      </c>
      <c r="E41" s="105">
        <v>4</v>
      </c>
      <c r="F41" s="106">
        <f t="shared" si="5"/>
        <v>6.3492063492063489E-2</v>
      </c>
      <c r="G41" s="107">
        <f t="shared" si="8"/>
        <v>159400</v>
      </c>
      <c r="H41" s="107">
        <f t="shared" si="6"/>
        <v>35870</v>
      </c>
      <c r="I41" s="62">
        <v>1.645</v>
      </c>
      <c r="J41" s="63">
        <f t="shared" si="9"/>
        <v>8.2236842105263053E-2</v>
      </c>
      <c r="K41" s="34">
        <v>1.645</v>
      </c>
      <c r="L41" s="33">
        <f t="shared" si="10"/>
        <v>8.2236842105263053E-2</v>
      </c>
      <c r="M41" s="51">
        <f t="shared" si="7"/>
        <v>8.2236842105263053E-2</v>
      </c>
      <c r="N41" s="52">
        <f t="shared" si="11"/>
        <v>5435642.7631578939</v>
      </c>
      <c r="O41" s="364">
        <v>5424900</v>
      </c>
      <c r="P41" s="359">
        <f t="shared" si="12"/>
        <v>7.4158048996294856E-2</v>
      </c>
      <c r="Q41" s="341">
        <v>1.67</v>
      </c>
      <c r="R41" s="19" t="s">
        <v>55</v>
      </c>
      <c r="S41" s="182" t="s">
        <v>166</v>
      </c>
      <c r="T41" t="s">
        <v>145</v>
      </c>
    </row>
    <row r="42" spans="1:20" ht="15" customHeight="1" thickBot="1" x14ac:dyDescent="0.3">
      <c r="A42" s="19" t="s">
        <v>56</v>
      </c>
      <c r="B42" s="30">
        <v>1.5249999999999999</v>
      </c>
      <c r="C42" s="42">
        <v>17934200</v>
      </c>
      <c r="D42" s="1">
        <v>248</v>
      </c>
      <c r="E42" s="1">
        <v>20</v>
      </c>
      <c r="F42" s="31">
        <f t="shared" ref="F42:F55" si="13">E42/D42</f>
        <v>8.0645161290322578E-2</v>
      </c>
      <c r="G42" s="44">
        <f t="shared" si="8"/>
        <v>144600</v>
      </c>
      <c r="H42" s="44">
        <f t="shared" ref="H42:H55" si="14">ROUND((G42*0.225),-1)</f>
        <v>32540</v>
      </c>
      <c r="I42" s="62">
        <v>1.59</v>
      </c>
      <c r="J42" s="63">
        <f t="shared" si="9"/>
        <v>4.2622950819672267E-2</v>
      </c>
      <c r="K42" s="34">
        <v>1.587</v>
      </c>
      <c r="L42" s="33">
        <f t="shared" si="10"/>
        <v>4.0655737704918149E-2</v>
      </c>
      <c r="M42" s="51">
        <f t="shared" si="7"/>
        <v>4.2622950819672267E-2</v>
      </c>
      <c r="N42" s="52">
        <f t="shared" si="11"/>
        <v>18698608.524590168</v>
      </c>
      <c r="O42" s="364">
        <v>18706800</v>
      </c>
      <c r="P42" s="358">
        <f t="shared" si="12"/>
        <v>4.1300489661513451E-2</v>
      </c>
      <c r="Q42" s="341">
        <v>1.59</v>
      </c>
      <c r="R42" s="19" t="s">
        <v>56</v>
      </c>
      <c r="S42" s="78"/>
    </row>
    <row r="43" spans="1:20" ht="15" customHeight="1" thickBot="1" x14ac:dyDescent="0.3">
      <c r="A43" s="97" t="s">
        <v>57</v>
      </c>
      <c r="B43" s="98">
        <v>1.86</v>
      </c>
      <c r="C43" s="99">
        <v>3953000</v>
      </c>
      <c r="D43" s="100">
        <v>51</v>
      </c>
      <c r="E43" s="100">
        <v>5</v>
      </c>
      <c r="F43" s="101">
        <f t="shared" si="13"/>
        <v>9.8039215686274508E-2</v>
      </c>
      <c r="G43" s="102">
        <f t="shared" si="8"/>
        <v>155000</v>
      </c>
      <c r="H43" s="102">
        <f t="shared" si="14"/>
        <v>34880</v>
      </c>
      <c r="I43" s="62">
        <v>1.94</v>
      </c>
      <c r="J43" s="63">
        <f t="shared" si="9"/>
        <v>4.3010752688172005E-2</v>
      </c>
      <c r="K43" s="34">
        <v>1.9370000000000001</v>
      </c>
      <c r="L43" s="33">
        <f t="shared" si="10"/>
        <v>4.1397849462365466E-2</v>
      </c>
      <c r="M43" s="51">
        <f t="shared" si="7"/>
        <v>4.3010752688172005E-2</v>
      </c>
      <c r="N43" s="52">
        <f t="shared" si="11"/>
        <v>4123021.5053763441</v>
      </c>
      <c r="O43" s="364">
        <v>4230500</v>
      </c>
      <c r="P43" s="358">
        <f t="shared" si="12"/>
        <v>6.5595083323484182E-2</v>
      </c>
      <c r="Q43" s="341">
        <v>2</v>
      </c>
      <c r="R43" s="19" t="s">
        <v>57</v>
      </c>
      <c r="S43" s="210"/>
    </row>
    <row r="44" spans="1:20" ht="15" customHeight="1" thickBot="1" x14ac:dyDescent="0.3">
      <c r="A44" s="97" t="s">
        <v>58</v>
      </c>
      <c r="B44" s="98">
        <v>1.585</v>
      </c>
      <c r="C44" s="99">
        <v>3177100</v>
      </c>
      <c r="D44" s="100">
        <v>45</v>
      </c>
      <c r="E44" s="100">
        <v>3</v>
      </c>
      <c r="F44" s="101">
        <f t="shared" si="13"/>
        <v>6.6666666666666666E-2</v>
      </c>
      <c r="G44" s="102">
        <f t="shared" si="8"/>
        <v>141200</v>
      </c>
      <c r="H44" s="102">
        <f t="shared" si="14"/>
        <v>31770</v>
      </c>
      <c r="I44" s="62">
        <v>1.68</v>
      </c>
      <c r="J44" s="63">
        <f t="shared" si="9"/>
        <v>5.9936908517350229E-2</v>
      </c>
      <c r="K44" s="34">
        <v>1.6759999999999999</v>
      </c>
      <c r="L44" s="33">
        <f t="shared" si="10"/>
        <v>5.7413249211356376E-2</v>
      </c>
      <c r="M44" s="51">
        <f t="shared" si="7"/>
        <v>5.9936908517350229E-2</v>
      </c>
      <c r="N44" s="52">
        <f t="shared" si="11"/>
        <v>3367525.5520504736</v>
      </c>
      <c r="O44" s="364">
        <v>3362100</v>
      </c>
      <c r="P44" s="358">
        <f t="shared" si="12"/>
        <v>5.5025133101335499E-2</v>
      </c>
      <c r="Q44" s="341">
        <v>1.69</v>
      </c>
      <c r="R44" s="19" t="s">
        <v>58</v>
      </c>
      <c r="S44" s="211"/>
    </row>
    <row r="45" spans="1:20" ht="15" customHeight="1" thickBot="1" x14ac:dyDescent="0.3">
      <c r="A45" s="19" t="s">
        <v>59</v>
      </c>
      <c r="B45" s="30">
        <v>1.4750000000000001</v>
      </c>
      <c r="C45" s="42">
        <v>22240500</v>
      </c>
      <c r="D45" s="1">
        <v>266</v>
      </c>
      <c r="E45" s="1">
        <v>15</v>
      </c>
      <c r="F45" s="31">
        <f t="shared" si="13"/>
        <v>5.6390977443609019E-2</v>
      </c>
      <c r="G45" s="44">
        <f t="shared" si="8"/>
        <v>167200</v>
      </c>
      <c r="H45" s="44">
        <f t="shared" si="14"/>
        <v>37620</v>
      </c>
      <c r="I45" s="62">
        <v>1.645</v>
      </c>
      <c r="J45" s="63">
        <f t="shared" si="9"/>
        <v>0.11525423728813555</v>
      </c>
      <c r="K45" s="34">
        <v>1.6419999999999999</v>
      </c>
      <c r="L45" s="33">
        <f t="shared" si="10"/>
        <v>0.11322033898305062</v>
      </c>
      <c r="M45" s="51">
        <f t="shared" si="7"/>
        <v>0.11525423728813555</v>
      </c>
      <c r="N45" s="271">
        <f t="shared" si="11"/>
        <v>24803811.864406779</v>
      </c>
      <c r="O45" s="364">
        <v>25437400</v>
      </c>
      <c r="P45" s="358">
        <f t="shared" si="12"/>
        <v>0.12567715253917455</v>
      </c>
      <c r="Q45" s="341">
        <v>1.72</v>
      </c>
      <c r="R45" s="19" t="s">
        <v>59</v>
      </c>
      <c r="S45" s="79"/>
    </row>
    <row r="46" spans="1:20" ht="15" customHeight="1" thickBot="1" x14ac:dyDescent="0.3">
      <c r="A46" s="19" t="s">
        <v>60</v>
      </c>
      <c r="B46" s="30">
        <v>1.65</v>
      </c>
      <c r="C46" s="42">
        <v>12709000</v>
      </c>
      <c r="D46" s="1">
        <v>167</v>
      </c>
      <c r="E46" s="1">
        <v>4</v>
      </c>
      <c r="F46" s="31">
        <f t="shared" si="13"/>
        <v>2.3952095808383235E-2</v>
      </c>
      <c r="G46" s="44">
        <f t="shared" si="8"/>
        <v>152200</v>
      </c>
      <c r="H46" s="44">
        <f t="shared" si="14"/>
        <v>34250</v>
      </c>
      <c r="I46" s="62">
        <v>1.865</v>
      </c>
      <c r="J46" s="63">
        <f t="shared" si="9"/>
        <v>0.13030303030303036</v>
      </c>
      <c r="K46" s="34">
        <v>1.8620000000000001</v>
      </c>
      <c r="L46" s="33">
        <f t="shared" si="10"/>
        <v>0.12848484848484865</v>
      </c>
      <c r="M46" s="51">
        <f t="shared" si="7"/>
        <v>0.13030303030303036</v>
      </c>
      <c r="N46" s="271">
        <f t="shared" si="11"/>
        <v>14365021.212121213</v>
      </c>
      <c r="O46" s="364">
        <v>14320100</v>
      </c>
      <c r="P46" s="358">
        <f t="shared" si="12"/>
        <v>0.11250619758241909</v>
      </c>
      <c r="Q46" s="341">
        <v>1.895</v>
      </c>
      <c r="R46" s="19" t="s">
        <v>60</v>
      </c>
      <c r="S46" s="78"/>
    </row>
    <row r="47" spans="1:20" s="4" customFormat="1" ht="15" customHeight="1" thickBot="1" x14ac:dyDescent="0.3">
      <c r="A47" s="108" t="s">
        <v>61</v>
      </c>
      <c r="B47" s="109">
        <v>0.72</v>
      </c>
      <c r="C47" s="110">
        <v>26426900</v>
      </c>
      <c r="D47" s="111">
        <v>199</v>
      </c>
      <c r="E47" s="111">
        <v>17</v>
      </c>
      <c r="F47" s="112">
        <f t="shared" si="13"/>
        <v>8.5427135678391955E-2</v>
      </c>
      <c r="G47" s="113">
        <f t="shared" si="8"/>
        <v>265600</v>
      </c>
      <c r="H47" s="113">
        <f t="shared" si="14"/>
        <v>59760</v>
      </c>
      <c r="I47" s="62">
        <v>0.75</v>
      </c>
      <c r="J47" s="63">
        <f t="shared" si="9"/>
        <v>4.1666666666666741E-2</v>
      </c>
      <c r="K47" s="34">
        <v>0.751</v>
      </c>
      <c r="L47" s="33">
        <f t="shared" si="10"/>
        <v>4.3055555555555625E-2</v>
      </c>
      <c r="M47" s="51">
        <f t="shared" si="7"/>
        <v>4.1666666666666741E-2</v>
      </c>
      <c r="N47" s="271">
        <f t="shared" si="11"/>
        <v>27528020.833333336</v>
      </c>
      <c r="O47" s="364">
        <v>28118100</v>
      </c>
      <c r="P47" s="358">
        <f t="shared" si="12"/>
        <v>6.0146311450631429E-2</v>
      </c>
      <c r="Q47" s="341">
        <v>0.77</v>
      </c>
      <c r="R47" s="19" t="s">
        <v>61</v>
      </c>
      <c r="S47" s="212" t="s">
        <v>147</v>
      </c>
    </row>
    <row r="48" spans="1:20" ht="15" customHeight="1" thickBot="1" x14ac:dyDescent="0.3">
      <c r="A48" s="108" t="s">
        <v>62</v>
      </c>
      <c r="B48" s="109">
        <v>0.89</v>
      </c>
      <c r="C48" s="110">
        <v>1226300</v>
      </c>
      <c r="D48" s="111">
        <v>9</v>
      </c>
      <c r="E48" s="111">
        <v>0</v>
      </c>
      <c r="F48" s="112">
        <f t="shared" si="13"/>
        <v>0</v>
      </c>
      <c r="G48" s="113">
        <f t="shared" si="8"/>
        <v>272500</v>
      </c>
      <c r="H48" s="113">
        <f t="shared" si="14"/>
        <v>61310</v>
      </c>
      <c r="I48" s="62">
        <v>0.92700000000000005</v>
      </c>
      <c r="J48" s="63">
        <f t="shared" si="9"/>
        <v>4.1573033707865248E-2</v>
      </c>
      <c r="K48" s="34">
        <v>0.751</v>
      </c>
      <c r="L48" s="33">
        <f t="shared" si="10"/>
        <v>-0.15617977528089888</v>
      </c>
      <c r="M48" s="51">
        <f t="shared" si="7"/>
        <v>4.1573033707865248E-2</v>
      </c>
      <c r="N48" s="52">
        <f t="shared" si="11"/>
        <v>1277281.0112359552</v>
      </c>
      <c r="O48" s="364">
        <v>1273400</v>
      </c>
      <c r="P48" s="358">
        <f t="shared" si="12"/>
        <v>3.6987592272655911E-2</v>
      </c>
      <c r="Q48" s="341">
        <v>0.94</v>
      </c>
      <c r="R48" s="19" t="s">
        <v>62</v>
      </c>
      <c r="S48" s="212" t="s">
        <v>212</v>
      </c>
    </row>
    <row r="49" spans="1:20" ht="15" customHeight="1" thickBot="1" x14ac:dyDescent="0.3">
      <c r="A49" s="114" t="s">
        <v>63</v>
      </c>
      <c r="B49" s="115">
        <v>1.8049999999999999</v>
      </c>
      <c r="C49" s="306">
        <v>107372300</v>
      </c>
      <c r="D49" s="117">
        <v>1116</v>
      </c>
      <c r="E49" s="117">
        <v>64</v>
      </c>
      <c r="F49" s="118">
        <f t="shared" si="13"/>
        <v>5.7347670250896057E-2</v>
      </c>
      <c r="G49" s="119">
        <f t="shared" si="8"/>
        <v>192400</v>
      </c>
      <c r="H49" s="119">
        <f t="shared" si="14"/>
        <v>43290</v>
      </c>
      <c r="I49" s="62">
        <v>1.94</v>
      </c>
      <c r="J49" s="63">
        <f t="shared" si="9"/>
        <v>7.4792243767312971E-2</v>
      </c>
      <c r="K49" s="34">
        <v>1.9350000000000001</v>
      </c>
      <c r="L49" s="33">
        <f t="shared" si="10"/>
        <v>7.2022160664819923E-2</v>
      </c>
      <c r="M49" s="51">
        <f t="shared" si="7"/>
        <v>7.4792243767312971E-2</v>
      </c>
      <c r="N49" s="271">
        <f t="shared" si="11"/>
        <v>115402915.23545706</v>
      </c>
      <c r="O49" s="364">
        <v>115022000</v>
      </c>
      <c r="P49" s="358">
        <f t="shared" si="12"/>
        <v>6.650640746987535E-2</v>
      </c>
      <c r="Q49" s="341">
        <v>1.94</v>
      </c>
      <c r="R49" s="19" t="s">
        <v>63</v>
      </c>
      <c r="S49" s="213"/>
    </row>
    <row r="50" spans="1:20" ht="15" customHeight="1" thickBot="1" x14ac:dyDescent="0.3">
      <c r="A50" s="108" t="s">
        <v>64</v>
      </c>
      <c r="B50" s="109">
        <v>1.1399999999999999</v>
      </c>
      <c r="C50" s="110">
        <v>4637400</v>
      </c>
      <c r="D50" s="111">
        <v>30</v>
      </c>
      <c r="E50" s="111">
        <v>0</v>
      </c>
      <c r="F50" s="112">
        <f t="shared" si="13"/>
        <v>0</v>
      </c>
      <c r="G50" s="113">
        <f t="shared" si="8"/>
        <v>309200</v>
      </c>
      <c r="H50" s="113">
        <f t="shared" si="14"/>
        <v>69570</v>
      </c>
      <c r="I50" s="62">
        <v>1.1879999999999999</v>
      </c>
      <c r="J50" s="63">
        <f t="shared" si="9"/>
        <v>4.2105263157894868E-2</v>
      </c>
      <c r="K50" s="34">
        <v>0.751</v>
      </c>
      <c r="L50" s="33">
        <f t="shared" si="10"/>
        <v>-0.34122807017543855</v>
      </c>
      <c r="M50" s="51">
        <f t="shared" si="7"/>
        <v>4.2105263157894868E-2</v>
      </c>
      <c r="N50" s="52">
        <f t="shared" si="11"/>
        <v>4832658.9473684216</v>
      </c>
      <c r="O50" s="364">
        <v>4758300</v>
      </c>
      <c r="P50" s="358">
        <f t="shared" si="12"/>
        <v>2.5408234033163057E-2</v>
      </c>
      <c r="Q50" s="341">
        <v>1.1879999999999999</v>
      </c>
      <c r="R50" s="19" t="s">
        <v>64</v>
      </c>
      <c r="S50" s="212" t="s">
        <v>212</v>
      </c>
    </row>
    <row r="51" spans="1:20" ht="15" customHeight="1" thickBot="1" x14ac:dyDescent="0.3">
      <c r="A51" s="114" t="s">
        <v>65</v>
      </c>
      <c r="B51" s="115">
        <v>1.48</v>
      </c>
      <c r="C51" s="116">
        <v>3208700</v>
      </c>
      <c r="D51" s="117">
        <v>49</v>
      </c>
      <c r="E51" s="117">
        <v>3</v>
      </c>
      <c r="F51" s="118">
        <f t="shared" si="13"/>
        <v>6.1224489795918366E-2</v>
      </c>
      <c r="G51" s="119">
        <f t="shared" si="8"/>
        <v>131000</v>
      </c>
      <c r="H51" s="119">
        <f t="shared" si="14"/>
        <v>29480</v>
      </c>
      <c r="I51" s="62">
        <v>1.554</v>
      </c>
      <c r="J51" s="63">
        <f t="shared" si="9"/>
        <v>5.0000000000000044E-2</v>
      </c>
      <c r="K51" s="34">
        <v>1.488</v>
      </c>
      <c r="L51" s="33">
        <f t="shared" si="10"/>
        <v>5.4054054054053502E-3</v>
      </c>
      <c r="M51" s="51">
        <f t="shared" si="7"/>
        <v>5.0000000000000044E-2</v>
      </c>
      <c r="N51" s="52">
        <f t="shared" si="11"/>
        <v>3369135</v>
      </c>
      <c r="O51" s="364">
        <v>3364600</v>
      </c>
      <c r="P51" s="358">
        <f t="shared" si="12"/>
        <v>4.6335374190096923E-2</v>
      </c>
      <c r="Q51" s="341">
        <v>1.57</v>
      </c>
      <c r="R51" s="19" t="s">
        <v>65</v>
      </c>
      <c r="S51" s="314" t="s">
        <v>167</v>
      </c>
    </row>
    <row r="52" spans="1:20" ht="15" customHeight="1" thickBot="1" x14ac:dyDescent="0.3">
      <c r="A52" s="19" t="s">
        <v>66</v>
      </c>
      <c r="B52" s="30">
        <v>1.56</v>
      </c>
      <c r="C52" s="42">
        <v>22838200</v>
      </c>
      <c r="D52" s="1">
        <v>279</v>
      </c>
      <c r="E52" s="1">
        <v>10</v>
      </c>
      <c r="F52" s="31">
        <f t="shared" si="13"/>
        <v>3.5842293906810034E-2</v>
      </c>
      <c r="G52" s="44">
        <f t="shared" si="8"/>
        <v>163700</v>
      </c>
      <c r="H52" s="44">
        <f t="shared" si="14"/>
        <v>36830</v>
      </c>
      <c r="I52" s="62">
        <v>1.665</v>
      </c>
      <c r="J52" s="63">
        <f t="shared" si="9"/>
        <v>6.7307692307692291E-2</v>
      </c>
      <c r="K52" s="34">
        <v>1.6659999999999999</v>
      </c>
      <c r="L52" s="33">
        <f t="shared" si="10"/>
        <v>6.7948717948717929E-2</v>
      </c>
      <c r="M52" s="51">
        <f t="shared" si="7"/>
        <v>6.7307692307692291E-2</v>
      </c>
      <c r="N52" s="52">
        <f t="shared" si="11"/>
        <v>24375386.53846154</v>
      </c>
      <c r="O52" s="364">
        <v>24571100</v>
      </c>
      <c r="P52" s="359">
        <f t="shared" si="12"/>
        <v>7.0525943079471465E-2</v>
      </c>
      <c r="Q52" s="341">
        <v>1.69</v>
      </c>
      <c r="R52" s="19" t="s">
        <v>66</v>
      </c>
      <c r="S52" s="78"/>
      <c r="T52" t="s">
        <v>145</v>
      </c>
    </row>
    <row r="53" spans="1:20" ht="15" customHeight="1" thickBot="1" x14ac:dyDescent="0.3">
      <c r="A53" s="19" t="s">
        <v>67</v>
      </c>
      <c r="B53" s="30">
        <v>1.2</v>
      </c>
      <c r="C53" s="42">
        <v>7467100</v>
      </c>
      <c r="D53" s="1">
        <v>119</v>
      </c>
      <c r="E53" s="1">
        <v>4</v>
      </c>
      <c r="F53" s="31">
        <f t="shared" si="13"/>
        <v>3.3613445378151259E-2</v>
      </c>
      <c r="G53" s="44">
        <f t="shared" si="8"/>
        <v>125500</v>
      </c>
      <c r="H53" s="44">
        <f t="shared" si="14"/>
        <v>28240</v>
      </c>
      <c r="I53" s="62">
        <v>1.35</v>
      </c>
      <c r="J53" s="63">
        <f t="shared" si="9"/>
        <v>0.12500000000000022</v>
      </c>
      <c r="K53" s="34">
        <v>1.3460000000000001</v>
      </c>
      <c r="L53" s="33">
        <f t="shared" si="10"/>
        <v>0.12166666666666681</v>
      </c>
      <c r="M53" s="51">
        <f t="shared" si="7"/>
        <v>0.12500000000000022</v>
      </c>
      <c r="N53" s="52">
        <f t="shared" si="11"/>
        <v>8400487.5000000019</v>
      </c>
      <c r="O53" s="364">
        <v>8378400</v>
      </c>
      <c r="P53" s="358">
        <f t="shared" si="12"/>
        <v>0.10876778382507402</v>
      </c>
      <c r="Q53" s="341">
        <v>1.37</v>
      </c>
      <c r="R53" s="19" t="s">
        <v>67</v>
      </c>
      <c r="S53" s="78"/>
    </row>
    <row r="54" spans="1:20" ht="13.8" thickBot="1" x14ac:dyDescent="0.3">
      <c r="A54" s="85" t="s">
        <v>68</v>
      </c>
      <c r="B54" s="86">
        <v>1.1399999999999999</v>
      </c>
      <c r="C54" s="87">
        <v>20783200</v>
      </c>
      <c r="D54" s="307">
        <v>242</v>
      </c>
      <c r="E54" s="88">
        <v>7</v>
      </c>
      <c r="F54" s="89">
        <f t="shared" si="13"/>
        <v>2.8925619834710745E-2</v>
      </c>
      <c r="G54" s="90">
        <f t="shared" si="8"/>
        <v>171800</v>
      </c>
      <c r="H54" s="90">
        <f t="shared" si="14"/>
        <v>38660</v>
      </c>
      <c r="I54" s="62">
        <v>1.2549999999999999</v>
      </c>
      <c r="J54" s="63">
        <f t="shared" si="9"/>
        <v>0.10087719298245612</v>
      </c>
      <c r="K54" s="34">
        <v>1.504</v>
      </c>
      <c r="L54" s="33">
        <f t="shared" si="10"/>
        <v>0.31929824561403519</v>
      </c>
      <c r="M54" s="51">
        <f t="shared" si="7"/>
        <v>0.10087719298245612</v>
      </c>
      <c r="N54" s="52">
        <f t="shared" si="11"/>
        <v>22879750.877192982</v>
      </c>
      <c r="O54" s="364">
        <v>23091000</v>
      </c>
      <c r="P54" s="358">
        <f t="shared" si="12"/>
        <v>9.9943701009051145E-2</v>
      </c>
      <c r="Q54" s="341">
        <v>1.2749999999999999</v>
      </c>
      <c r="R54" s="19" t="s">
        <v>68</v>
      </c>
      <c r="S54" s="231" t="s">
        <v>204</v>
      </c>
      <c r="T54" t="s">
        <v>145</v>
      </c>
    </row>
    <row r="55" spans="1:20" ht="15" customHeight="1" thickBot="1" x14ac:dyDescent="0.3">
      <c r="A55" s="19" t="s">
        <v>69</v>
      </c>
      <c r="B55" s="30">
        <v>1.69</v>
      </c>
      <c r="C55" s="42">
        <v>73598900</v>
      </c>
      <c r="D55" s="1">
        <v>662</v>
      </c>
      <c r="E55" s="1">
        <v>42</v>
      </c>
      <c r="F55" s="31">
        <f t="shared" si="13"/>
        <v>6.3444108761329304E-2</v>
      </c>
      <c r="G55" s="44">
        <f t="shared" si="8"/>
        <v>222400</v>
      </c>
      <c r="H55" s="44">
        <f t="shared" si="14"/>
        <v>50040</v>
      </c>
      <c r="I55" s="62">
        <v>1.7849999999999999</v>
      </c>
      <c r="J55" s="63">
        <f t="shared" si="9"/>
        <v>5.6213017751479244E-2</v>
      </c>
      <c r="K55" s="34">
        <v>1.778</v>
      </c>
      <c r="L55" s="33">
        <f t="shared" si="10"/>
        <v>5.2071005917159852E-2</v>
      </c>
      <c r="M55" s="51">
        <f t="shared" si="7"/>
        <v>5.6213017751479244E-2</v>
      </c>
      <c r="N55" s="271">
        <f t="shared" si="11"/>
        <v>77736116.272189349</v>
      </c>
      <c r="O55" s="364">
        <v>76034400</v>
      </c>
      <c r="P55" s="359">
        <f t="shared" si="12"/>
        <v>3.2031554138652996E-2</v>
      </c>
      <c r="Q55" s="341">
        <v>1.7849999999999999</v>
      </c>
      <c r="R55" s="19" t="s">
        <v>69</v>
      </c>
      <c r="S55" s="78"/>
    </row>
    <row r="56" spans="1:20" ht="15" customHeight="1" thickBot="1" x14ac:dyDescent="0.3">
      <c r="A56" s="19" t="s">
        <v>70</v>
      </c>
      <c r="B56" s="30">
        <v>1.58</v>
      </c>
      <c r="C56" s="42">
        <v>13855000</v>
      </c>
      <c r="D56" s="1">
        <v>140</v>
      </c>
      <c r="E56" s="1">
        <v>4</v>
      </c>
      <c r="F56" s="31">
        <f t="shared" ref="F56:F76" si="15">E56/D56</f>
        <v>2.8571428571428571E-2</v>
      </c>
      <c r="G56" s="44">
        <f t="shared" si="8"/>
        <v>197900</v>
      </c>
      <c r="H56" s="44">
        <f t="shared" ref="H56:H76" si="16">ROUND((G56*0.225),-1)</f>
        <v>44530</v>
      </c>
      <c r="I56" s="62">
        <v>1.86</v>
      </c>
      <c r="J56" s="63">
        <f t="shared" si="9"/>
        <v>0.17721518987341778</v>
      </c>
      <c r="K56" s="34">
        <v>1.867</v>
      </c>
      <c r="L56" s="33">
        <f t="shared" si="10"/>
        <v>0.18164556962025302</v>
      </c>
      <c r="M56" s="51">
        <f t="shared" si="7"/>
        <v>0.17721518987341778</v>
      </c>
      <c r="N56" s="52">
        <f t="shared" si="11"/>
        <v>16310316.455696203</v>
      </c>
      <c r="O56" s="364">
        <v>16395200</v>
      </c>
      <c r="P56" s="358">
        <f t="shared" si="12"/>
        <v>0.15493559090465503</v>
      </c>
      <c r="Q56" s="341">
        <v>1.9</v>
      </c>
      <c r="R56" s="19" t="s">
        <v>70</v>
      </c>
      <c r="S56" s="80"/>
      <c r="T56" s="25"/>
    </row>
    <row r="57" spans="1:20" ht="15" customHeight="1" thickBot="1" x14ac:dyDescent="0.3">
      <c r="A57" s="19" t="s">
        <v>71</v>
      </c>
      <c r="B57" s="30">
        <v>1.46</v>
      </c>
      <c r="C57" s="42">
        <v>35672000</v>
      </c>
      <c r="D57" s="1">
        <v>287</v>
      </c>
      <c r="E57" s="1">
        <v>14</v>
      </c>
      <c r="F57" s="31">
        <f t="shared" si="15"/>
        <v>4.878048780487805E-2</v>
      </c>
      <c r="G57" s="44">
        <f t="shared" si="8"/>
        <v>248600</v>
      </c>
      <c r="H57" s="44">
        <f t="shared" si="16"/>
        <v>55940</v>
      </c>
      <c r="I57" s="62">
        <v>1.67</v>
      </c>
      <c r="J57" s="63">
        <f t="shared" si="9"/>
        <v>0.14383561643835607</v>
      </c>
      <c r="K57" s="34">
        <v>1.671</v>
      </c>
      <c r="L57" s="33">
        <f t="shared" si="10"/>
        <v>0.14452054794520564</v>
      </c>
      <c r="M57" s="51">
        <f t="shared" si="7"/>
        <v>0.14383561643835607</v>
      </c>
      <c r="N57" s="271">
        <f t="shared" si="11"/>
        <v>40802904.10958904</v>
      </c>
      <c r="O57" s="364">
        <v>42255400</v>
      </c>
      <c r="P57" s="359">
        <f t="shared" si="12"/>
        <v>0.15580020541753248</v>
      </c>
      <c r="Q57" s="341">
        <v>1.7749999999999999</v>
      </c>
      <c r="R57" s="19" t="s">
        <v>71</v>
      </c>
      <c r="S57" s="78"/>
    </row>
    <row r="58" spans="1:20" ht="15" customHeight="1" thickBot="1" x14ac:dyDescent="0.3">
      <c r="A58" s="19" t="s">
        <v>72</v>
      </c>
      <c r="B58" s="30">
        <v>1.5149999999999999</v>
      </c>
      <c r="C58" s="42">
        <v>13217200</v>
      </c>
      <c r="D58" s="1">
        <v>210</v>
      </c>
      <c r="E58" s="1">
        <v>16</v>
      </c>
      <c r="F58" s="31">
        <f t="shared" si="15"/>
        <v>7.6190476190476197E-2</v>
      </c>
      <c r="G58" s="44">
        <f t="shared" si="8"/>
        <v>125900</v>
      </c>
      <c r="H58" s="44">
        <f t="shared" si="16"/>
        <v>28330</v>
      </c>
      <c r="I58" s="62">
        <v>1.73</v>
      </c>
      <c r="J58" s="63">
        <f t="shared" si="9"/>
        <v>0.14191419141914197</v>
      </c>
      <c r="K58" s="34">
        <v>1.7330000000000001</v>
      </c>
      <c r="L58" s="33">
        <f t="shared" si="10"/>
        <v>0.14389438943894395</v>
      </c>
      <c r="M58" s="51">
        <f t="shared" si="7"/>
        <v>0.14191419141914197</v>
      </c>
      <c r="N58" s="52">
        <f t="shared" si="11"/>
        <v>15092908.250825083</v>
      </c>
      <c r="O58" s="364">
        <v>15140900</v>
      </c>
      <c r="P58" s="358">
        <f t="shared" si="12"/>
        <v>0.127053213481365</v>
      </c>
      <c r="Q58" s="341">
        <v>1.75</v>
      </c>
      <c r="R58" s="19" t="s">
        <v>72</v>
      </c>
      <c r="S58" s="78"/>
    </row>
    <row r="59" spans="1:20" ht="15" customHeight="1" thickBot="1" x14ac:dyDescent="0.3">
      <c r="A59" s="19" t="s">
        <v>73</v>
      </c>
      <c r="B59" s="30">
        <v>1.75</v>
      </c>
      <c r="C59" s="42">
        <v>11373900</v>
      </c>
      <c r="D59" s="1">
        <v>144</v>
      </c>
      <c r="E59" s="1">
        <v>5</v>
      </c>
      <c r="F59" s="31">
        <f t="shared" si="15"/>
        <v>3.4722222222222224E-2</v>
      </c>
      <c r="G59" s="44">
        <f t="shared" si="8"/>
        <v>158000</v>
      </c>
      <c r="H59" s="44">
        <f t="shared" si="16"/>
        <v>35550</v>
      </c>
      <c r="I59" s="62">
        <v>1.97</v>
      </c>
      <c r="J59" s="63">
        <f t="shared" si="9"/>
        <v>0.12571428571428567</v>
      </c>
      <c r="K59" s="34">
        <v>1.97</v>
      </c>
      <c r="L59" s="33">
        <f t="shared" si="10"/>
        <v>0.12571428571428567</v>
      </c>
      <c r="M59" s="51">
        <f t="shared" si="7"/>
        <v>0.12571428571428567</v>
      </c>
      <c r="N59" s="52">
        <f t="shared" si="11"/>
        <v>12803761.714285715</v>
      </c>
      <c r="O59" s="364">
        <v>12843400</v>
      </c>
      <c r="P59" s="358">
        <f t="shared" si="12"/>
        <v>0.11441674322998585</v>
      </c>
      <c r="Q59" s="341">
        <v>1.98</v>
      </c>
      <c r="R59" s="19" t="s">
        <v>73</v>
      </c>
      <c r="S59" s="78"/>
    </row>
    <row r="60" spans="1:20" ht="15" customHeight="1" thickBot="1" x14ac:dyDescent="0.3">
      <c r="A60" s="68" t="s">
        <v>74</v>
      </c>
      <c r="B60" s="69">
        <v>1.0049999999999999</v>
      </c>
      <c r="C60" s="73">
        <v>4644200</v>
      </c>
      <c r="D60" s="70">
        <v>24</v>
      </c>
      <c r="E60" s="70">
        <v>2</v>
      </c>
      <c r="F60" s="74">
        <f t="shared" si="15"/>
        <v>8.3333333333333329E-2</v>
      </c>
      <c r="G60" s="120">
        <f t="shared" si="8"/>
        <v>387000</v>
      </c>
      <c r="H60" s="120">
        <f t="shared" si="16"/>
        <v>87080</v>
      </c>
      <c r="I60" s="62">
        <v>1</v>
      </c>
      <c r="J60" s="63">
        <f t="shared" si="9"/>
        <v>-4.9751243781093191E-3</v>
      </c>
      <c r="K60" s="34">
        <v>0.94899999999999995</v>
      </c>
      <c r="L60" s="33">
        <f t="shared" si="10"/>
        <v>-5.5721393034825817E-2</v>
      </c>
      <c r="M60" s="51">
        <f t="shared" si="7"/>
        <v>-4.9751243781093191E-3</v>
      </c>
      <c r="N60" s="52">
        <f t="shared" si="11"/>
        <v>4621094.5273631848</v>
      </c>
      <c r="O60" s="364">
        <v>4598500</v>
      </c>
      <c r="P60" s="359">
        <f t="shared" si="12"/>
        <v>-9.9380232684571634E-3</v>
      </c>
      <c r="Q60" s="341">
        <v>0.95</v>
      </c>
      <c r="R60" s="19" t="s">
        <v>74</v>
      </c>
      <c r="S60" s="266" t="s">
        <v>170</v>
      </c>
    </row>
    <row r="61" spans="1:20" ht="15" customHeight="1" thickBot="1" x14ac:dyDescent="0.3">
      <c r="A61" s="68" t="s">
        <v>75</v>
      </c>
      <c r="B61" s="69">
        <v>0.92</v>
      </c>
      <c r="C61" s="73">
        <v>16984400</v>
      </c>
      <c r="D61" s="70">
        <v>101</v>
      </c>
      <c r="E61" s="70">
        <v>5</v>
      </c>
      <c r="F61" s="74">
        <f t="shared" si="15"/>
        <v>4.9504950495049507E-2</v>
      </c>
      <c r="G61" s="120">
        <f t="shared" si="8"/>
        <v>336300</v>
      </c>
      <c r="H61" s="120">
        <f t="shared" si="16"/>
        <v>75670</v>
      </c>
      <c r="I61" s="62">
        <v>0.92</v>
      </c>
      <c r="J61" s="63">
        <f t="shared" si="9"/>
        <v>0</v>
      </c>
      <c r="K61" s="34">
        <v>0.91500000000000004</v>
      </c>
      <c r="L61" s="33">
        <f t="shared" si="10"/>
        <v>-5.4347826086956763E-3</v>
      </c>
      <c r="M61" s="51">
        <f t="shared" si="7"/>
        <v>0</v>
      </c>
      <c r="N61" s="271">
        <f t="shared" si="11"/>
        <v>16984400</v>
      </c>
      <c r="O61" s="364">
        <v>17100100</v>
      </c>
      <c r="P61" s="358">
        <f t="shared" si="12"/>
        <v>6.7660423038461426E-3</v>
      </c>
      <c r="Q61" s="341">
        <v>0.93</v>
      </c>
      <c r="R61" s="19" t="s">
        <v>75</v>
      </c>
      <c r="S61" s="214" t="s">
        <v>148</v>
      </c>
    </row>
    <row r="62" spans="1:20" ht="15" customHeight="1" thickBot="1" x14ac:dyDescent="0.3">
      <c r="A62" s="121" t="s">
        <v>76</v>
      </c>
      <c r="B62" s="122">
        <v>1.8</v>
      </c>
      <c r="C62" s="123">
        <v>817400</v>
      </c>
      <c r="D62" s="124">
        <v>10</v>
      </c>
      <c r="E62" s="124">
        <v>2</v>
      </c>
      <c r="F62" s="125">
        <f t="shared" si="15"/>
        <v>0.2</v>
      </c>
      <c r="G62" s="126">
        <f t="shared" si="8"/>
        <v>163500</v>
      </c>
      <c r="H62" s="126">
        <f t="shared" si="16"/>
        <v>36790</v>
      </c>
      <c r="I62" s="62">
        <v>2</v>
      </c>
      <c r="J62" s="63">
        <f t="shared" si="9"/>
        <v>0.11111111111111116</v>
      </c>
      <c r="K62" s="34">
        <v>1.8420000000000001</v>
      </c>
      <c r="L62" s="33">
        <f t="shared" si="10"/>
        <v>2.3333333333333428E-2</v>
      </c>
      <c r="M62" s="51">
        <f t="shared" si="7"/>
        <v>0.11111111111111116</v>
      </c>
      <c r="N62" s="52">
        <f t="shared" si="11"/>
        <v>908222.22222222225</v>
      </c>
      <c r="O62" s="364">
        <v>949600</v>
      </c>
      <c r="P62" s="358">
        <f t="shared" si="12"/>
        <v>0.13921651221566977</v>
      </c>
      <c r="Q62" s="341">
        <v>2</v>
      </c>
      <c r="R62" s="19" t="s">
        <v>76</v>
      </c>
      <c r="S62" s="267" t="s">
        <v>171</v>
      </c>
    </row>
    <row r="63" spans="1:20" ht="15" customHeight="1" thickBot="1" x14ac:dyDescent="0.3">
      <c r="A63" s="127" t="s">
        <v>77</v>
      </c>
      <c r="B63" s="128">
        <v>1.72</v>
      </c>
      <c r="C63" s="129">
        <v>9476100</v>
      </c>
      <c r="D63" s="130">
        <v>128</v>
      </c>
      <c r="E63" s="130">
        <v>4</v>
      </c>
      <c r="F63" s="131">
        <f t="shared" si="15"/>
        <v>3.125E-2</v>
      </c>
      <c r="G63" s="132">
        <f t="shared" si="8"/>
        <v>148100</v>
      </c>
      <c r="H63" s="132">
        <f t="shared" si="16"/>
        <v>33320</v>
      </c>
      <c r="I63" s="62">
        <v>1.98</v>
      </c>
      <c r="J63" s="63">
        <f t="shared" si="9"/>
        <v>0.15116279069767447</v>
      </c>
      <c r="K63" s="34">
        <v>1.984</v>
      </c>
      <c r="L63" s="33">
        <f t="shared" si="10"/>
        <v>0.15348837209302335</v>
      </c>
      <c r="M63" s="51">
        <f t="shared" si="7"/>
        <v>0.15116279069767447</v>
      </c>
      <c r="N63" s="52">
        <f t="shared" si="11"/>
        <v>10908533.720930234</v>
      </c>
      <c r="O63" s="364">
        <v>10880600</v>
      </c>
      <c r="P63" s="358">
        <f t="shared" si="12"/>
        <v>0.12908295498410016</v>
      </c>
      <c r="Q63" s="341">
        <v>2</v>
      </c>
      <c r="R63" s="19" t="s">
        <v>77</v>
      </c>
      <c r="S63" s="216"/>
    </row>
    <row r="64" spans="1:20" ht="15" customHeight="1" thickBot="1" x14ac:dyDescent="0.3">
      <c r="A64" s="127" t="s">
        <v>78</v>
      </c>
      <c r="B64" s="128">
        <v>1.59</v>
      </c>
      <c r="C64" s="129">
        <v>923500</v>
      </c>
      <c r="D64" s="130">
        <v>12</v>
      </c>
      <c r="E64" s="130">
        <v>1</v>
      </c>
      <c r="F64" s="131">
        <f t="shared" si="15"/>
        <v>8.3333333333333329E-2</v>
      </c>
      <c r="G64" s="132">
        <f t="shared" si="8"/>
        <v>153900</v>
      </c>
      <c r="H64" s="132">
        <f t="shared" si="16"/>
        <v>34630</v>
      </c>
      <c r="I64" s="62">
        <v>1.83</v>
      </c>
      <c r="J64" s="63">
        <f t="shared" si="9"/>
        <v>0.15094339622641506</v>
      </c>
      <c r="K64" s="34">
        <v>1.984</v>
      </c>
      <c r="L64" s="33">
        <f t="shared" si="10"/>
        <v>0.24779874213836472</v>
      </c>
      <c r="M64" s="51">
        <f t="shared" si="7"/>
        <v>0.15094339622641506</v>
      </c>
      <c r="N64" s="52">
        <f t="shared" si="11"/>
        <v>1062896.2264150942</v>
      </c>
      <c r="O64" s="364">
        <v>1052200</v>
      </c>
      <c r="P64" s="358">
        <f t="shared" si="12"/>
        <v>0.12231514921117659</v>
      </c>
      <c r="Q64" s="341">
        <v>1.83</v>
      </c>
      <c r="R64" s="19" t="s">
        <v>78</v>
      </c>
      <c r="S64" s="269" t="s">
        <v>172</v>
      </c>
    </row>
    <row r="65" spans="1:21" ht="15" customHeight="1" thickBot="1" x14ac:dyDescent="0.3">
      <c r="A65" s="19" t="s">
        <v>79</v>
      </c>
      <c r="B65" s="30">
        <v>1.72</v>
      </c>
      <c r="C65" s="42">
        <v>29239000</v>
      </c>
      <c r="D65" s="1">
        <v>286</v>
      </c>
      <c r="E65" s="1">
        <v>13</v>
      </c>
      <c r="F65" s="31">
        <f t="shared" si="15"/>
        <v>4.5454545454545456E-2</v>
      </c>
      <c r="G65" s="44">
        <f t="shared" si="8"/>
        <v>204500</v>
      </c>
      <c r="H65" s="44">
        <f t="shared" si="16"/>
        <v>46010</v>
      </c>
      <c r="I65" s="62">
        <v>1.8</v>
      </c>
      <c r="J65" s="63">
        <f t="shared" si="9"/>
        <v>4.6511627906976827E-2</v>
      </c>
      <c r="K65" s="34">
        <v>1.802</v>
      </c>
      <c r="L65" s="33">
        <f t="shared" si="10"/>
        <v>4.7674418604651159E-2</v>
      </c>
      <c r="M65" s="51">
        <f t="shared" si="7"/>
        <v>4.6511627906976827E-2</v>
      </c>
      <c r="N65" s="271">
        <f t="shared" si="11"/>
        <v>30598953.488372095</v>
      </c>
      <c r="O65" s="364">
        <v>30396100</v>
      </c>
      <c r="P65" s="359">
        <f t="shared" si="12"/>
        <v>3.8067383644612263E-2</v>
      </c>
      <c r="Q65" s="341">
        <v>1.8</v>
      </c>
      <c r="R65" s="19" t="s">
        <v>79</v>
      </c>
      <c r="S65" s="78"/>
    </row>
    <row r="66" spans="1:21" ht="15" customHeight="1" thickBot="1" x14ac:dyDescent="0.3">
      <c r="A66" s="108" t="s">
        <v>80</v>
      </c>
      <c r="B66" s="109">
        <v>1</v>
      </c>
      <c r="C66" s="308">
        <v>11089900</v>
      </c>
      <c r="D66" s="111">
        <v>65</v>
      </c>
      <c r="E66" s="111">
        <v>6</v>
      </c>
      <c r="F66" s="112">
        <f t="shared" si="15"/>
        <v>9.2307692307692313E-2</v>
      </c>
      <c r="G66" s="113">
        <f t="shared" si="8"/>
        <v>341200</v>
      </c>
      <c r="H66" s="113">
        <f t="shared" si="16"/>
        <v>76770</v>
      </c>
      <c r="I66" s="62">
        <v>1.05</v>
      </c>
      <c r="J66" s="63">
        <f t="shared" si="9"/>
        <v>5.0000000000000044E-2</v>
      </c>
      <c r="K66" s="34">
        <v>1.052</v>
      </c>
      <c r="L66" s="33">
        <f t="shared" si="10"/>
        <v>5.2000000000000046E-2</v>
      </c>
      <c r="M66" s="51">
        <f t="shared" ref="M66:M122" si="17">J66</f>
        <v>5.0000000000000044E-2</v>
      </c>
      <c r="N66" s="52">
        <f t="shared" si="11"/>
        <v>11644395</v>
      </c>
      <c r="O66" s="364">
        <v>11996300</v>
      </c>
      <c r="P66" s="358">
        <f t="shared" si="12"/>
        <v>7.555662996090462E-2</v>
      </c>
      <c r="Q66" s="341">
        <v>1.1000000000000001</v>
      </c>
      <c r="R66" s="19" t="s">
        <v>80</v>
      </c>
      <c r="S66" s="268" t="s">
        <v>208</v>
      </c>
    </row>
    <row r="67" spans="1:21" ht="15" customHeight="1" thickBot="1" x14ac:dyDescent="0.3">
      <c r="A67" s="19" t="s">
        <v>81</v>
      </c>
      <c r="B67" s="30">
        <v>1.635</v>
      </c>
      <c r="C67" s="42">
        <v>12740200</v>
      </c>
      <c r="D67" s="1">
        <v>231</v>
      </c>
      <c r="E67" s="1">
        <v>17</v>
      </c>
      <c r="F67" s="31">
        <f t="shared" si="15"/>
        <v>7.3593073593073599E-2</v>
      </c>
      <c r="G67" s="44">
        <f t="shared" si="8"/>
        <v>110300</v>
      </c>
      <c r="H67" s="44">
        <f t="shared" si="16"/>
        <v>24820</v>
      </c>
      <c r="I67" s="62">
        <v>1.83</v>
      </c>
      <c r="J67" s="63">
        <f t="shared" si="9"/>
        <v>0.11926605504587151</v>
      </c>
      <c r="K67" s="34">
        <v>1.829</v>
      </c>
      <c r="L67" s="33">
        <f t="shared" si="10"/>
        <v>0.1186544342507645</v>
      </c>
      <c r="M67" s="51">
        <f t="shared" si="17"/>
        <v>0.11926605504587151</v>
      </c>
      <c r="N67" s="52">
        <f t="shared" si="11"/>
        <v>14259673.394495413</v>
      </c>
      <c r="O67" s="364">
        <v>14346700</v>
      </c>
      <c r="P67" s="358">
        <f t="shared" si="12"/>
        <v>0.11197697031373066</v>
      </c>
      <c r="Q67" s="341">
        <v>1.855</v>
      </c>
      <c r="R67" s="19" t="s">
        <v>81</v>
      </c>
      <c r="S67" s="78"/>
    </row>
    <row r="68" spans="1:21" ht="15" customHeight="1" thickBot="1" x14ac:dyDescent="0.3">
      <c r="A68" s="133" t="s">
        <v>82</v>
      </c>
      <c r="B68" s="134">
        <v>1.65</v>
      </c>
      <c r="C68" s="135">
        <v>2649900</v>
      </c>
      <c r="D68" s="136">
        <v>15</v>
      </c>
      <c r="E68" s="136">
        <v>2</v>
      </c>
      <c r="F68" s="137">
        <f t="shared" si="15"/>
        <v>0.13333333333333333</v>
      </c>
      <c r="G68" s="138">
        <f t="shared" ref="G68:G99" si="18">ROUND((C68*2)/D68,-2)</f>
        <v>353300</v>
      </c>
      <c r="H68" s="138">
        <f t="shared" si="16"/>
        <v>79490</v>
      </c>
      <c r="I68" s="62">
        <v>1.81</v>
      </c>
      <c r="J68" s="63">
        <f t="shared" ref="J68:J99" si="19">(I68/B68)-1</f>
        <v>9.696969696969715E-2</v>
      </c>
      <c r="K68" s="34">
        <v>1.8069999999999999</v>
      </c>
      <c r="L68" s="33">
        <f t="shared" ref="L68:L99" si="20">(K68/B68)-1</f>
        <v>9.5151515151515209E-2</v>
      </c>
      <c r="M68" s="51">
        <f t="shared" si="17"/>
        <v>9.696969696969715E-2</v>
      </c>
      <c r="N68" s="52">
        <f t="shared" ref="N68:N99" si="21">(1+M68)*C68</f>
        <v>2906860.0000000005</v>
      </c>
      <c r="O68" s="364">
        <v>2984700</v>
      </c>
      <c r="P68" s="359">
        <f t="shared" ref="P68:P99" si="22">1-(C68/O68)</f>
        <v>0.11217207759573822</v>
      </c>
      <c r="Q68" s="341">
        <v>1.9</v>
      </c>
      <c r="R68" s="19" t="s">
        <v>82</v>
      </c>
      <c r="S68" s="270" t="s">
        <v>210</v>
      </c>
    </row>
    <row r="69" spans="1:21" ht="15" customHeight="1" thickBot="1" x14ac:dyDescent="0.3">
      <c r="A69" s="133" t="s">
        <v>83</v>
      </c>
      <c r="B69" s="134">
        <v>1.53</v>
      </c>
      <c r="C69" s="135">
        <v>6080300</v>
      </c>
      <c r="D69" s="136">
        <v>66</v>
      </c>
      <c r="E69" s="136">
        <v>1</v>
      </c>
      <c r="F69" s="137">
        <f t="shared" si="15"/>
        <v>1.5151515151515152E-2</v>
      </c>
      <c r="G69" s="138">
        <f t="shared" si="18"/>
        <v>184300</v>
      </c>
      <c r="H69" s="138">
        <f t="shared" si="16"/>
        <v>41470</v>
      </c>
      <c r="I69" s="62">
        <v>1.6850000000000001</v>
      </c>
      <c r="J69" s="63">
        <f t="shared" si="19"/>
        <v>0.10130718954248374</v>
      </c>
      <c r="K69" s="34">
        <v>1.8069999999999999</v>
      </c>
      <c r="L69" s="33">
        <f t="shared" si="20"/>
        <v>0.18104575163398695</v>
      </c>
      <c r="M69" s="51">
        <f t="shared" si="17"/>
        <v>0.10130718954248374</v>
      </c>
      <c r="N69" s="52">
        <f t="shared" si="21"/>
        <v>6696278.1045751637</v>
      </c>
      <c r="O69" s="364">
        <v>6775200</v>
      </c>
      <c r="P69" s="358">
        <f t="shared" si="22"/>
        <v>0.1025652379265557</v>
      </c>
      <c r="Q69" s="341">
        <v>1.74</v>
      </c>
      <c r="R69" s="19" t="s">
        <v>83</v>
      </c>
      <c r="S69" s="217" t="s">
        <v>209</v>
      </c>
      <c r="T69" s="25"/>
    </row>
    <row r="70" spans="1:21" ht="15" customHeight="1" thickBot="1" x14ac:dyDescent="0.3">
      <c r="A70" s="121" t="s">
        <v>84</v>
      </c>
      <c r="B70" s="122">
        <v>1.5449999999999999</v>
      </c>
      <c r="C70" s="123">
        <v>3343900</v>
      </c>
      <c r="D70" s="124">
        <v>63</v>
      </c>
      <c r="E70" s="124">
        <v>9</v>
      </c>
      <c r="F70" s="125">
        <f t="shared" si="15"/>
        <v>0.14285714285714285</v>
      </c>
      <c r="G70" s="126">
        <f t="shared" si="18"/>
        <v>106200</v>
      </c>
      <c r="H70" s="126">
        <f t="shared" si="16"/>
        <v>23900</v>
      </c>
      <c r="I70" s="62">
        <v>1.84</v>
      </c>
      <c r="J70" s="63">
        <f t="shared" si="19"/>
        <v>0.1909385113268609</v>
      </c>
      <c r="K70" s="34">
        <v>1.8420000000000001</v>
      </c>
      <c r="L70" s="33">
        <f t="shared" si="20"/>
        <v>0.19223300970873791</v>
      </c>
      <c r="M70" s="51">
        <f t="shared" si="17"/>
        <v>0.1909385113268609</v>
      </c>
      <c r="N70" s="52">
        <f t="shared" si="21"/>
        <v>3982379.28802589</v>
      </c>
      <c r="O70" s="364">
        <v>3990100</v>
      </c>
      <c r="P70" s="358">
        <f t="shared" si="22"/>
        <v>0.16195082830004259</v>
      </c>
      <c r="Q70" s="341">
        <v>1.865</v>
      </c>
      <c r="R70" s="19" t="s">
        <v>84</v>
      </c>
      <c r="S70" s="215" t="s">
        <v>161</v>
      </c>
    </row>
    <row r="71" spans="1:21" ht="15" customHeight="1" thickBot="1" x14ac:dyDescent="0.3">
      <c r="A71" s="108" t="s">
        <v>85</v>
      </c>
      <c r="B71" s="109">
        <v>0.97</v>
      </c>
      <c r="C71" s="110">
        <v>7557200</v>
      </c>
      <c r="D71" s="111">
        <v>47</v>
      </c>
      <c r="E71" s="111">
        <v>5</v>
      </c>
      <c r="F71" s="112">
        <f t="shared" si="15"/>
        <v>0.10638297872340426</v>
      </c>
      <c r="G71" s="113">
        <f t="shared" si="18"/>
        <v>321600</v>
      </c>
      <c r="H71" s="113">
        <f t="shared" si="16"/>
        <v>72360</v>
      </c>
      <c r="I71" s="62">
        <v>1.01</v>
      </c>
      <c r="J71" s="63">
        <f t="shared" si="19"/>
        <v>4.1237113402061931E-2</v>
      </c>
      <c r="K71" s="34">
        <v>1.0069999999999999</v>
      </c>
      <c r="L71" s="33">
        <f t="shared" si="20"/>
        <v>3.8144329896907081E-2</v>
      </c>
      <c r="M71" s="51">
        <f t="shared" si="17"/>
        <v>4.1237113402061931E-2</v>
      </c>
      <c r="N71" s="52">
        <f t="shared" si="21"/>
        <v>7868837.1134020621</v>
      </c>
      <c r="O71" s="364">
        <v>7763600</v>
      </c>
      <c r="P71" s="359">
        <f t="shared" si="22"/>
        <v>2.6585604616415015E-2</v>
      </c>
      <c r="Q71" s="341">
        <v>1.01</v>
      </c>
      <c r="R71" s="19" t="s">
        <v>85</v>
      </c>
      <c r="S71" s="212" t="s">
        <v>149</v>
      </c>
    </row>
    <row r="72" spans="1:21" ht="15" customHeight="1" thickBot="1" x14ac:dyDescent="0.3">
      <c r="A72" s="85" t="s">
        <v>86</v>
      </c>
      <c r="B72" s="86">
        <v>1.05</v>
      </c>
      <c r="C72" s="87">
        <v>3167100</v>
      </c>
      <c r="D72" s="88">
        <v>82</v>
      </c>
      <c r="E72" s="88">
        <v>4</v>
      </c>
      <c r="F72" s="89">
        <f t="shared" si="15"/>
        <v>4.878048780487805E-2</v>
      </c>
      <c r="G72" s="90">
        <f t="shared" si="18"/>
        <v>77200</v>
      </c>
      <c r="H72" s="90">
        <f t="shared" si="16"/>
        <v>17370</v>
      </c>
      <c r="I72" s="62">
        <v>1.155</v>
      </c>
      <c r="J72" s="63">
        <f t="shared" si="19"/>
        <v>0.10000000000000009</v>
      </c>
      <c r="K72" s="34">
        <v>1.548</v>
      </c>
      <c r="L72" s="33">
        <f t="shared" si="20"/>
        <v>0.4742857142857142</v>
      </c>
      <c r="M72" s="51">
        <f t="shared" si="17"/>
        <v>0.10000000000000009</v>
      </c>
      <c r="N72" s="52">
        <f t="shared" si="21"/>
        <v>3483810.0000000005</v>
      </c>
      <c r="O72" s="364">
        <v>3479500</v>
      </c>
      <c r="P72" s="358">
        <f t="shared" si="22"/>
        <v>8.9783014800977168E-2</v>
      </c>
      <c r="Q72" s="341">
        <v>1.155</v>
      </c>
      <c r="R72" s="19" t="s">
        <v>86</v>
      </c>
      <c r="S72" s="83" t="s">
        <v>179</v>
      </c>
      <c r="U72" s="4"/>
    </row>
    <row r="73" spans="1:21" ht="15" customHeight="1" thickBot="1" x14ac:dyDescent="0.3">
      <c r="A73" s="19" t="s">
        <v>87</v>
      </c>
      <c r="B73" s="30">
        <v>1.73</v>
      </c>
      <c r="C73" s="42">
        <v>17856900</v>
      </c>
      <c r="D73" s="1">
        <v>256</v>
      </c>
      <c r="E73" s="1">
        <v>22</v>
      </c>
      <c r="F73" s="31">
        <f t="shared" si="15"/>
        <v>8.59375E-2</v>
      </c>
      <c r="G73" s="304">
        <f t="shared" si="18"/>
        <v>139500</v>
      </c>
      <c r="H73" s="304">
        <f t="shared" si="16"/>
        <v>31390</v>
      </c>
      <c r="I73" s="62">
        <v>1.86</v>
      </c>
      <c r="J73" s="63">
        <f t="shared" si="19"/>
        <v>7.5144508670520249E-2</v>
      </c>
      <c r="K73" s="34">
        <v>1.859</v>
      </c>
      <c r="L73" s="33">
        <f t="shared" si="20"/>
        <v>7.4566473988439297E-2</v>
      </c>
      <c r="M73" s="51">
        <f t="shared" si="17"/>
        <v>7.5144508670520249E-2</v>
      </c>
      <c r="N73" s="52">
        <f t="shared" si="21"/>
        <v>19198747.976878613</v>
      </c>
      <c r="O73" s="364">
        <v>19241700</v>
      </c>
      <c r="P73" s="358">
        <f t="shared" si="22"/>
        <v>7.1968692994901717E-2</v>
      </c>
      <c r="Q73" s="341">
        <v>1.88</v>
      </c>
      <c r="R73" s="19" t="s">
        <v>87</v>
      </c>
      <c r="S73" s="79" t="s">
        <v>169</v>
      </c>
    </row>
    <row r="74" spans="1:21" ht="15" customHeight="1" thickBot="1" x14ac:dyDescent="0.3">
      <c r="A74" s="19" t="s">
        <v>88</v>
      </c>
      <c r="B74" s="30">
        <v>1.65</v>
      </c>
      <c r="C74" s="42">
        <v>14083400</v>
      </c>
      <c r="D74" s="1">
        <v>143</v>
      </c>
      <c r="E74" s="1">
        <v>5</v>
      </c>
      <c r="F74" s="31">
        <f t="shared" si="15"/>
        <v>3.4965034965034968E-2</v>
      </c>
      <c r="G74" s="44">
        <f t="shared" si="18"/>
        <v>197000</v>
      </c>
      <c r="H74" s="44">
        <f t="shared" si="16"/>
        <v>44330</v>
      </c>
      <c r="I74" s="62">
        <v>1.8</v>
      </c>
      <c r="J74" s="63">
        <f t="shared" si="19"/>
        <v>9.090909090909105E-2</v>
      </c>
      <c r="K74" s="34">
        <v>1.7909999999999999</v>
      </c>
      <c r="L74" s="33">
        <f t="shared" si="20"/>
        <v>8.545454545454545E-2</v>
      </c>
      <c r="M74" s="51">
        <f t="shared" si="17"/>
        <v>9.090909090909105E-2</v>
      </c>
      <c r="N74" s="52">
        <f t="shared" si="21"/>
        <v>15363709.090909094</v>
      </c>
      <c r="O74" s="364">
        <v>15460700</v>
      </c>
      <c r="P74" s="359">
        <f t="shared" si="22"/>
        <v>8.9083935397491709E-2</v>
      </c>
      <c r="Q74" s="341">
        <v>1.83</v>
      </c>
      <c r="R74" s="19" t="s">
        <v>88</v>
      </c>
      <c r="S74" s="78"/>
      <c r="T74" t="s">
        <v>145</v>
      </c>
    </row>
    <row r="75" spans="1:21" ht="15" customHeight="1" thickBot="1" x14ac:dyDescent="0.3">
      <c r="A75" s="19" t="s">
        <v>89</v>
      </c>
      <c r="B75" s="30">
        <v>1.84</v>
      </c>
      <c r="C75" s="42">
        <v>15201900</v>
      </c>
      <c r="D75" s="1">
        <v>138</v>
      </c>
      <c r="E75" s="1">
        <v>9</v>
      </c>
      <c r="F75" s="31">
        <f t="shared" si="15"/>
        <v>6.5217391304347824E-2</v>
      </c>
      <c r="G75" s="44">
        <f t="shared" si="18"/>
        <v>220300</v>
      </c>
      <c r="H75" s="44">
        <f t="shared" si="16"/>
        <v>49570</v>
      </c>
      <c r="I75" s="62">
        <v>1.9550000000000001</v>
      </c>
      <c r="J75" s="63">
        <f t="shared" si="19"/>
        <v>6.25E-2</v>
      </c>
      <c r="K75" s="34">
        <v>1.9530000000000001</v>
      </c>
      <c r="L75" s="33">
        <f t="shared" si="20"/>
        <v>6.1413043478260931E-2</v>
      </c>
      <c r="M75" s="51">
        <f t="shared" si="17"/>
        <v>6.25E-2</v>
      </c>
      <c r="N75" s="52">
        <f t="shared" si="21"/>
        <v>16152018.75</v>
      </c>
      <c r="O75" s="364">
        <v>16100300</v>
      </c>
      <c r="P75" s="358">
        <f t="shared" si="22"/>
        <v>5.5800202480699168E-2</v>
      </c>
      <c r="Q75" s="341">
        <v>1.99</v>
      </c>
      <c r="R75" s="19" t="s">
        <v>89</v>
      </c>
      <c r="S75" s="79"/>
    </row>
    <row r="76" spans="1:21" ht="15" customHeight="1" thickBot="1" x14ac:dyDescent="0.3">
      <c r="A76" s="19" t="s">
        <v>90</v>
      </c>
      <c r="B76" s="30">
        <v>1.77</v>
      </c>
      <c r="C76" s="42">
        <v>6941000</v>
      </c>
      <c r="D76" s="1">
        <v>104</v>
      </c>
      <c r="E76" s="1">
        <v>8</v>
      </c>
      <c r="F76" s="31">
        <f t="shared" si="15"/>
        <v>7.6923076923076927E-2</v>
      </c>
      <c r="G76" s="44">
        <f t="shared" si="18"/>
        <v>133500</v>
      </c>
      <c r="H76" s="44">
        <f t="shared" si="16"/>
        <v>30040</v>
      </c>
      <c r="I76" s="62">
        <v>1.91</v>
      </c>
      <c r="J76" s="63">
        <f t="shared" si="19"/>
        <v>7.909604519774005E-2</v>
      </c>
      <c r="K76" s="34">
        <v>1.909</v>
      </c>
      <c r="L76" s="33">
        <f t="shared" si="20"/>
        <v>7.8531073446327593E-2</v>
      </c>
      <c r="M76" s="51">
        <f t="shared" si="17"/>
        <v>7.909604519774005E-2</v>
      </c>
      <c r="N76" s="52">
        <f t="shared" si="21"/>
        <v>7490005.6497175135</v>
      </c>
      <c r="O76" s="364">
        <v>7481800</v>
      </c>
      <c r="P76" s="358">
        <f t="shared" si="22"/>
        <v>7.2282071159346706E-2</v>
      </c>
      <c r="Q76" s="341">
        <v>1.93</v>
      </c>
      <c r="R76" s="19" t="s">
        <v>90</v>
      </c>
      <c r="S76" s="80"/>
    </row>
    <row r="77" spans="1:21" ht="15" customHeight="1" thickBot="1" x14ac:dyDescent="0.3">
      <c r="A77" s="317" t="s">
        <v>91</v>
      </c>
      <c r="B77" s="318">
        <v>1.4750000000000001</v>
      </c>
      <c r="C77" s="319">
        <v>8297900</v>
      </c>
      <c r="D77" s="320">
        <v>151</v>
      </c>
      <c r="E77" s="320">
        <v>6</v>
      </c>
      <c r="F77" s="321">
        <f t="shared" ref="F77:F91" si="23">E77/D77</f>
        <v>3.9735099337748346E-2</v>
      </c>
      <c r="G77" s="322">
        <f t="shared" si="18"/>
        <v>109900</v>
      </c>
      <c r="H77" s="322">
        <f t="shared" ref="H77:H91" si="24">ROUND((G77*0.225),-1)</f>
        <v>24730</v>
      </c>
      <c r="I77" s="62">
        <v>1.7</v>
      </c>
      <c r="J77" s="63">
        <f t="shared" si="19"/>
        <v>0.15254237288135575</v>
      </c>
      <c r="K77" s="34">
        <v>1.617</v>
      </c>
      <c r="L77" s="33">
        <f t="shared" si="20"/>
        <v>9.6271186440678003E-2</v>
      </c>
      <c r="M77" s="51">
        <f t="shared" si="17"/>
        <v>0.15254237288135575</v>
      </c>
      <c r="N77" s="52">
        <f t="shared" si="21"/>
        <v>9563681.3559322022</v>
      </c>
      <c r="O77" s="364">
        <v>9300700</v>
      </c>
      <c r="P77" s="358">
        <f t="shared" si="22"/>
        <v>0.10781984151730517</v>
      </c>
      <c r="Q77" s="341">
        <v>1.7</v>
      </c>
      <c r="R77" s="19" t="s">
        <v>91</v>
      </c>
      <c r="S77" s="315" t="s">
        <v>194</v>
      </c>
    </row>
    <row r="78" spans="1:21" ht="15" customHeight="1" thickBot="1" x14ac:dyDescent="0.3">
      <c r="A78" s="325" t="s">
        <v>92</v>
      </c>
      <c r="B78" s="326">
        <v>1.78</v>
      </c>
      <c r="C78" s="327">
        <v>21311000</v>
      </c>
      <c r="D78" s="328">
        <v>182</v>
      </c>
      <c r="E78" s="328">
        <v>5</v>
      </c>
      <c r="F78" s="329">
        <f t="shared" si="23"/>
        <v>2.7472527472527472E-2</v>
      </c>
      <c r="G78" s="330">
        <f t="shared" si="18"/>
        <v>234200</v>
      </c>
      <c r="H78" s="330">
        <f t="shared" si="24"/>
        <v>52700</v>
      </c>
      <c r="I78" s="62">
        <v>1.81</v>
      </c>
      <c r="J78" s="63">
        <f t="shared" si="19"/>
        <v>1.6853932584269593E-2</v>
      </c>
      <c r="K78" s="34">
        <v>1.8069999999999999</v>
      </c>
      <c r="L78" s="33">
        <f t="shared" si="20"/>
        <v>1.5168539325842723E-2</v>
      </c>
      <c r="M78" s="51">
        <f t="shared" si="17"/>
        <v>1.6853932584269593E-2</v>
      </c>
      <c r="N78" s="52">
        <f t="shared" si="21"/>
        <v>21670174.157303371</v>
      </c>
      <c r="O78" s="364">
        <v>21680200</v>
      </c>
      <c r="P78" s="358">
        <f t="shared" si="22"/>
        <v>1.7029363197756497E-2</v>
      </c>
      <c r="Q78" s="341">
        <v>1.81</v>
      </c>
      <c r="R78" s="19" t="s">
        <v>92</v>
      </c>
      <c r="S78" s="324" t="s">
        <v>164</v>
      </c>
      <c r="U78" s="4"/>
    </row>
    <row r="79" spans="1:21" ht="15" customHeight="1" thickBot="1" x14ac:dyDescent="0.3">
      <c r="A79" s="19" t="s">
        <v>93</v>
      </c>
      <c r="B79" s="30">
        <v>0.89500000000000002</v>
      </c>
      <c r="C79" s="42">
        <v>17434200</v>
      </c>
      <c r="D79" s="1">
        <v>86</v>
      </c>
      <c r="E79" s="1">
        <v>3</v>
      </c>
      <c r="F79" s="31">
        <f t="shared" si="23"/>
        <v>3.4883720930232558E-2</v>
      </c>
      <c r="G79" s="44">
        <f t="shared" si="18"/>
        <v>405400</v>
      </c>
      <c r="H79" s="44">
        <f t="shared" si="24"/>
        <v>91220</v>
      </c>
      <c r="I79" s="62">
        <v>0.95</v>
      </c>
      <c r="J79" s="63">
        <f t="shared" si="19"/>
        <v>6.1452513966480327E-2</v>
      </c>
      <c r="K79" s="34">
        <v>0.95099999999999996</v>
      </c>
      <c r="L79" s="33">
        <f t="shared" si="20"/>
        <v>6.2569832402234571E-2</v>
      </c>
      <c r="M79" s="51">
        <f t="shared" si="17"/>
        <v>6.1452513966480327E-2</v>
      </c>
      <c r="N79" s="52">
        <f t="shared" si="21"/>
        <v>18505575.418994412</v>
      </c>
      <c r="O79" s="367">
        <v>18401700</v>
      </c>
      <c r="P79" s="358">
        <f t="shared" si="22"/>
        <v>5.2576664112554794E-2</v>
      </c>
      <c r="Q79" s="341">
        <v>0.96</v>
      </c>
      <c r="R79" s="19" t="s">
        <v>93</v>
      </c>
      <c r="S79" s="80" t="s">
        <v>150</v>
      </c>
      <c r="T79" s="25"/>
    </row>
    <row r="80" spans="1:21" ht="15" customHeight="1" thickBot="1" x14ac:dyDescent="0.3">
      <c r="A80" s="317" t="s">
        <v>94</v>
      </c>
      <c r="B80" s="318">
        <v>1.4</v>
      </c>
      <c r="C80" s="323">
        <v>7918300</v>
      </c>
      <c r="D80" s="320">
        <v>106</v>
      </c>
      <c r="E80" s="320">
        <v>5</v>
      </c>
      <c r="F80" s="321">
        <f t="shared" si="23"/>
        <v>4.716981132075472E-2</v>
      </c>
      <c r="G80" s="322">
        <f t="shared" si="18"/>
        <v>149400</v>
      </c>
      <c r="H80" s="322">
        <f t="shared" si="24"/>
        <v>33620</v>
      </c>
      <c r="I80" s="62">
        <v>1.62</v>
      </c>
      <c r="J80" s="63">
        <f t="shared" si="19"/>
        <v>0.15714285714285725</v>
      </c>
      <c r="K80" s="34">
        <v>1.617</v>
      </c>
      <c r="L80" s="33">
        <f t="shared" si="20"/>
        <v>0.15500000000000003</v>
      </c>
      <c r="M80" s="51">
        <f t="shared" si="17"/>
        <v>0.15714285714285725</v>
      </c>
      <c r="N80" s="52">
        <f t="shared" si="21"/>
        <v>9162604.2857142873</v>
      </c>
      <c r="O80" s="367">
        <v>9155000</v>
      </c>
      <c r="P80" s="359">
        <f t="shared" si="22"/>
        <v>0.13508465319497542</v>
      </c>
      <c r="Q80" s="341">
        <v>1.665</v>
      </c>
      <c r="R80" s="19" t="s">
        <v>94</v>
      </c>
      <c r="S80" s="316"/>
    </row>
    <row r="81" spans="1:24" ht="15" customHeight="1" thickBot="1" x14ac:dyDescent="0.3">
      <c r="A81" s="331" t="s">
        <v>95</v>
      </c>
      <c r="B81" s="332">
        <v>1.78</v>
      </c>
      <c r="C81" s="333">
        <v>5080900</v>
      </c>
      <c r="D81" s="334">
        <v>69</v>
      </c>
      <c r="E81" s="334">
        <v>1</v>
      </c>
      <c r="F81" s="335">
        <f t="shared" si="23"/>
        <v>1.4492753623188406E-2</v>
      </c>
      <c r="G81" s="336">
        <f t="shared" si="18"/>
        <v>147300</v>
      </c>
      <c r="H81" s="336">
        <f t="shared" si="24"/>
        <v>33140</v>
      </c>
      <c r="I81" s="62">
        <v>1.96</v>
      </c>
      <c r="J81" s="63">
        <f t="shared" si="19"/>
        <v>0.101123595505618</v>
      </c>
      <c r="K81" s="34">
        <v>1.6080000000000001</v>
      </c>
      <c r="L81" s="33">
        <f t="shared" si="20"/>
        <v>-9.6629213483146015E-2</v>
      </c>
      <c r="M81" s="51">
        <f t="shared" si="17"/>
        <v>0.101123595505618</v>
      </c>
      <c r="N81" s="52">
        <f t="shared" si="21"/>
        <v>5594698.876404494</v>
      </c>
      <c r="O81" s="364">
        <v>5545200</v>
      </c>
      <c r="P81" s="358">
        <f t="shared" si="22"/>
        <v>8.373007285580325E-2</v>
      </c>
      <c r="Q81" s="341">
        <v>1.96</v>
      </c>
      <c r="R81" s="19" t="s">
        <v>95</v>
      </c>
      <c r="S81" s="218" t="s">
        <v>181</v>
      </c>
    </row>
    <row r="82" spans="1:24" ht="18" customHeight="1" thickBot="1" x14ac:dyDescent="0.3">
      <c r="A82" s="85" t="s">
        <v>96</v>
      </c>
      <c r="B82" s="86">
        <v>1.5</v>
      </c>
      <c r="C82" s="87">
        <v>3721900</v>
      </c>
      <c r="D82" s="88">
        <v>59</v>
      </c>
      <c r="E82" s="88">
        <v>4</v>
      </c>
      <c r="F82" s="89">
        <f t="shared" si="23"/>
        <v>6.7796610169491525E-2</v>
      </c>
      <c r="G82" s="90">
        <f t="shared" si="18"/>
        <v>126200</v>
      </c>
      <c r="H82" s="90">
        <f t="shared" si="24"/>
        <v>28400</v>
      </c>
      <c r="I82" s="62">
        <v>1.7250000000000001</v>
      </c>
      <c r="J82" s="63">
        <f t="shared" si="19"/>
        <v>0.15000000000000013</v>
      </c>
      <c r="K82" s="34">
        <v>1.7230000000000001</v>
      </c>
      <c r="L82" s="33">
        <f t="shared" si="20"/>
        <v>0.14866666666666672</v>
      </c>
      <c r="M82" s="51">
        <f t="shared" si="17"/>
        <v>0.15000000000000013</v>
      </c>
      <c r="N82" s="52">
        <f t="shared" si="21"/>
        <v>4280185.0000000009</v>
      </c>
      <c r="O82" s="364">
        <v>4228300</v>
      </c>
      <c r="P82" s="358">
        <f t="shared" si="22"/>
        <v>0.11976444433933264</v>
      </c>
      <c r="Q82" s="341">
        <v>1.7250000000000001</v>
      </c>
      <c r="R82" s="19" t="s">
        <v>96</v>
      </c>
      <c r="S82" s="232" t="s">
        <v>202</v>
      </c>
      <c r="T82" s="4" t="s">
        <v>145</v>
      </c>
    </row>
    <row r="83" spans="1:24" ht="15" customHeight="1" thickBot="1" x14ac:dyDescent="0.3">
      <c r="A83" s="19" t="s">
        <v>97</v>
      </c>
      <c r="B83" s="30">
        <v>1.51</v>
      </c>
      <c r="C83" s="42">
        <v>15324100</v>
      </c>
      <c r="D83" s="1">
        <v>264</v>
      </c>
      <c r="E83" s="1">
        <v>13</v>
      </c>
      <c r="F83" s="31">
        <f t="shared" si="23"/>
        <v>4.924242424242424E-2</v>
      </c>
      <c r="G83" s="44">
        <f t="shared" si="18"/>
        <v>116100</v>
      </c>
      <c r="H83" s="44">
        <f t="shared" si="24"/>
        <v>26120</v>
      </c>
      <c r="I83" s="62">
        <v>1.71</v>
      </c>
      <c r="J83" s="63">
        <f t="shared" si="19"/>
        <v>0.13245033112582782</v>
      </c>
      <c r="K83" s="34">
        <v>1.708</v>
      </c>
      <c r="L83" s="33">
        <f t="shared" si="20"/>
        <v>0.1311258278145695</v>
      </c>
      <c r="M83" s="51">
        <f t="shared" si="17"/>
        <v>0.13245033112582782</v>
      </c>
      <c r="N83" s="52">
        <f t="shared" si="21"/>
        <v>17353782.1192053</v>
      </c>
      <c r="O83" s="364">
        <v>17277500</v>
      </c>
      <c r="P83" s="359">
        <f t="shared" si="22"/>
        <v>0.11306033859065256</v>
      </c>
      <c r="Q83" s="341">
        <v>1.71</v>
      </c>
      <c r="R83" s="19" t="s">
        <v>97</v>
      </c>
      <c r="S83" s="78"/>
    </row>
    <row r="84" spans="1:24" ht="15" customHeight="1" thickBot="1" x14ac:dyDescent="0.3">
      <c r="A84" s="19" t="s">
        <v>98</v>
      </c>
      <c r="B84" s="30">
        <v>0.68</v>
      </c>
      <c r="C84" s="42">
        <v>8306000</v>
      </c>
      <c r="D84" s="1">
        <v>45</v>
      </c>
      <c r="E84" s="1">
        <v>4</v>
      </c>
      <c r="F84" s="31">
        <f t="shared" si="23"/>
        <v>8.8888888888888892E-2</v>
      </c>
      <c r="G84" s="44">
        <f t="shared" si="18"/>
        <v>369200</v>
      </c>
      <c r="H84" s="44">
        <f t="shared" si="24"/>
        <v>83070</v>
      </c>
      <c r="I84" s="62">
        <v>0.8</v>
      </c>
      <c r="J84" s="63">
        <f t="shared" si="19"/>
        <v>0.17647058823529416</v>
      </c>
      <c r="K84" s="34">
        <v>0.82199999999999995</v>
      </c>
      <c r="L84" s="33">
        <f t="shared" si="20"/>
        <v>0.20882352941176463</v>
      </c>
      <c r="M84" s="51">
        <f t="shared" si="17"/>
        <v>0.17647058823529416</v>
      </c>
      <c r="N84" s="52">
        <f t="shared" si="21"/>
        <v>9771764.7058823537</v>
      </c>
      <c r="O84" s="364">
        <v>9746700</v>
      </c>
      <c r="P84" s="358">
        <f t="shared" si="22"/>
        <v>0.14781413196261295</v>
      </c>
      <c r="Q84" s="341">
        <v>0.81</v>
      </c>
      <c r="R84" s="19" t="s">
        <v>98</v>
      </c>
      <c r="S84" s="80" t="s">
        <v>151</v>
      </c>
      <c r="T84" s="25"/>
      <c r="U84" s="25"/>
    </row>
    <row r="85" spans="1:24" ht="15" customHeight="1" thickBot="1" x14ac:dyDescent="0.3">
      <c r="A85" s="19" t="s">
        <v>99</v>
      </c>
      <c r="B85" s="30">
        <v>1.39</v>
      </c>
      <c r="C85" s="42">
        <v>24484700</v>
      </c>
      <c r="D85" s="1">
        <v>240</v>
      </c>
      <c r="E85" s="1">
        <v>9</v>
      </c>
      <c r="F85" s="31">
        <f t="shared" si="23"/>
        <v>3.7499999999999999E-2</v>
      </c>
      <c r="G85" s="44">
        <f t="shared" si="18"/>
        <v>204000</v>
      </c>
      <c r="H85" s="44">
        <f t="shared" si="24"/>
        <v>45900</v>
      </c>
      <c r="I85" s="62">
        <v>1.43</v>
      </c>
      <c r="J85" s="63">
        <f t="shared" si="19"/>
        <v>2.877697841726623E-2</v>
      </c>
      <c r="K85" s="34">
        <v>1.4279999999999999</v>
      </c>
      <c r="L85" s="33">
        <f t="shared" si="20"/>
        <v>2.7338129496402797E-2</v>
      </c>
      <c r="M85" s="51">
        <f t="shared" si="17"/>
        <v>2.877697841726623E-2</v>
      </c>
      <c r="N85" s="52">
        <f t="shared" si="21"/>
        <v>25189295.68345324</v>
      </c>
      <c r="O85" s="367">
        <v>25221200</v>
      </c>
      <c r="P85" s="362">
        <f t="shared" si="22"/>
        <v>2.9201624030577467E-2</v>
      </c>
      <c r="Q85" s="345">
        <v>1.45</v>
      </c>
      <c r="R85" s="19" t="s">
        <v>99</v>
      </c>
      <c r="S85" s="80" t="s">
        <v>173</v>
      </c>
    </row>
    <row r="86" spans="1:24" ht="15" customHeight="1" thickBot="1" x14ac:dyDescent="0.3">
      <c r="A86" s="19" t="s">
        <v>100</v>
      </c>
      <c r="B86" s="30">
        <v>1.58</v>
      </c>
      <c r="C86" s="42">
        <v>13940200</v>
      </c>
      <c r="D86" s="1">
        <v>237</v>
      </c>
      <c r="E86" s="1">
        <v>17</v>
      </c>
      <c r="F86" s="31">
        <f t="shared" si="23"/>
        <v>7.1729957805907171E-2</v>
      </c>
      <c r="G86" s="44">
        <f t="shared" si="18"/>
        <v>117600</v>
      </c>
      <c r="H86" s="44">
        <f t="shared" si="24"/>
        <v>26460</v>
      </c>
      <c r="I86" s="62">
        <v>1.6850000000000001</v>
      </c>
      <c r="J86" s="63">
        <f t="shared" si="19"/>
        <v>6.6455696202531556E-2</v>
      </c>
      <c r="K86" s="34">
        <v>1.6850000000000001</v>
      </c>
      <c r="L86" s="33">
        <f t="shared" si="20"/>
        <v>6.6455696202531556E-2</v>
      </c>
      <c r="M86" s="51">
        <f t="shared" si="17"/>
        <v>6.6455696202531556E-2</v>
      </c>
      <c r="N86" s="52">
        <f t="shared" si="21"/>
        <v>14866605.69620253</v>
      </c>
      <c r="O86" s="367">
        <v>14882200</v>
      </c>
      <c r="P86" s="359">
        <f t="shared" si="22"/>
        <v>6.3297093171708507E-2</v>
      </c>
      <c r="Q86" s="341">
        <v>1.7</v>
      </c>
      <c r="R86" s="19" t="s">
        <v>100</v>
      </c>
      <c r="S86" s="80"/>
    </row>
    <row r="87" spans="1:24" ht="15" customHeight="1" thickBot="1" x14ac:dyDescent="0.3">
      <c r="A87" s="19" t="s">
        <v>101</v>
      </c>
      <c r="B87" s="30">
        <v>1.57</v>
      </c>
      <c r="C87" s="42">
        <v>17142364</v>
      </c>
      <c r="D87" s="1">
        <v>283</v>
      </c>
      <c r="E87" s="1">
        <v>11</v>
      </c>
      <c r="F87" s="31">
        <f t="shared" si="23"/>
        <v>3.8869257950530034E-2</v>
      </c>
      <c r="G87" s="44">
        <f t="shared" si="18"/>
        <v>121100</v>
      </c>
      <c r="H87" s="44">
        <f t="shared" si="24"/>
        <v>27250</v>
      </c>
      <c r="I87" s="62">
        <v>1.66</v>
      </c>
      <c r="J87" s="63">
        <f t="shared" si="19"/>
        <v>5.7324840764331197E-2</v>
      </c>
      <c r="K87" s="34">
        <v>1.659</v>
      </c>
      <c r="L87" s="33">
        <f t="shared" si="20"/>
        <v>5.6687898089171851E-2</v>
      </c>
      <c r="M87" s="51">
        <f t="shared" si="17"/>
        <v>5.7324840764331197E-2</v>
      </c>
      <c r="N87" s="52">
        <f t="shared" si="21"/>
        <v>18125047.286624204</v>
      </c>
      <c r="O87" s="367">
        <v>18256400</v>
      </c>
      <c r="P87" s="358">
        <f t="shared" si="22"/>
        <v>6.1021669113297206E-2</v>
      </c>
      <c r="Q87" s="341">
        <v>1.69</v>
      </c>
      <c r="R87" s="19" t="s">
        <v>101</v>
      </c>
      <c r="S87" s="78"/>
    </row>
    <row r="88" spans="1:24" ht="15" customHeight="1" thickBot="1" x14ac:dyDescent="0.3">
      <c r="A88" s="139" t="s">
        <v>102</v>
      </c>
      <c r="B88" s="140">
        <v>1</v>
      </c>
      <c r="C88" s="141">
        <v>4262500</v>
      </c>
      <c r="D88" s="142">
        <v>81</v>
      </c>
      <c r="E88" s="142">
        <v>0</v>
      </c>
      <c r="F88" s="143">
        <f t="shared" si="23"/>
        <v>0</v>
      </c>
      <c r="G88" s="144">
        <f t="shared" si="18"/>
        <v>105200</v>
      </c>
      <c r="H88" s="144">
        <f t="shared" si="24"/>
        <v>23670</v>
      </c>
      <c r="I88" s="62">
        <v>1.1000000000000001</v>
      </c>
      <c r="J88" s="63">
        <f t="shared" si="19"/>
        <v>0.10000000000000009</v>
      </c>
      <c r="K88" s="34">
        <v>1.6080000000000001</v>
      </c>
      <c r="L88" s="33">
        <f t="shared" si="20"/>
        <v>0.6080000000000001</v>
      </c>
      <c r="M88" s="51">
        <f t="shared" si="17"/>
        <v>0.10000000000000009</v>
      </c>
      <c r="N88" s="52">
        <f t="shared" si="21"/>
        <v>4688750</v>
      </c>
      <c r="O88" s="367">
        <v>4705700</v>
      </c>
      <c r="P88" s="358">
        <f t="shared" si="22"/>
        <v>9.4183649616422671E-2</v>
      </c>
      <c r="Q88" s="341">
        <v>1.1000000000000001</v>
      </c>
      <c r="R88" s="19" t="s">
        <v>102</v>
      </c>
      <c r="S88" s="218" t="s">
        <v>181</v>
      </c>
      <c r="T88" s="25"/>
      <c r="V88" s="25"/>
      <c r="X88" s="66"/>
    </row>
    <row r="89" spans="1:24" ht="15" customHeight="1" thickBot="1" x14ac:dyDescent="0.3">
      <c r="A89" s="145" t="s">
        <v>103</v>
      </c>
      <c r="B89" s="146">
        <v>1.52</v>
      </c>
      <c r="C89" s="147">
        <v>29632600</v>
      </c>
      <c r="D89" s="148">
        <v>474</v>
      </c>
      <c r="E89" s="148">
        <v>38</v>
      </c>
      <c r="F89" s="149">
        <f t="shared" si="23"/>
        <v>8.0168776371308023E-2</v>
      </c>
      <c r="G89" s="150">
        <f t="shared" si="18"/>
        <v>125000</v>
      </c>
      <c r="H89" s="150">
        <f t="shared" si="24"/>
        <v>28130</v>
      </c>
      <c r="I89" s="62">
        <v>1.68</v>
      </c>
      <c r="J89" s="63">
        <f t="shared" si="19"/>
        <v>0.10526315789473673</v>
      </c>
      <c r="K89" s="34">
        <v>1.6819999999999999</v>
      </c>
      <c r="L89" s="33">
        <f t="shared" si="20"/>
        <v>0.10657894736842111</v>
      </c>
      <c r="M89" s="51">
        <f t="shared" si="17"/>
        <v>0.10526315789473673</v>
      </c>
      <c r="N89" s="271">
        <f t="shared" si="21"/>
        <v>32751821.052631576</v>
      </c>
      <c r="O89" s="364">
        <v>32800600</v>
      </c>
      <c r="P89" s="359">
        <f t="shared" si="22"/>
        <v>9.6583599080504623E-2</v>
      </c>
      <c r="Q89" s="341">
        <v>1.7150000000000001</v>
      </c>
      <c r="R89" s="19" t="s">
        <v>103</v>
      </c>
      <c r="S89" s="219"/>
    </row>
    <row r="90" spans="1:24" ht="15" customHeight="1" thickBot="1" x14ac:dyDescent="0.3">
      <c r="A90" s="151" t="s">
        <v>104</v>
      </c>
      <c r="B90" s="152">
        <v>0.97499999999999998</v>
      </c>
      <c r="C90" s="153">
        <v>394200</v>
      </c>
      <c r="D90" s="154">
        <v>4</v>
      </c>
      <c r="E90" s="154">
        <v>0</v>
      </c>
      <c r="F90" s="155">
        <f t="shared" si="23"/>
        <v>0</v>
      </c>
      <c r="G90" s="156">
        <f t="shared" si="18"/>
        <v>197100</v>
      </c>
      <c r="H90" s="156">
        <f t="shared" si="24"/>
        <v>44350</v>
      </c>
      <c r="I90" s="62">
        <v>1.075</v>
      </c>
      <c r="J90" s="63">
        <f t="shared" si="19"/>
        <v>0.10256410256410264</v>
      </c>
      <c r="K90" s="34">
        <v>1.7350000000000001</v>
      </c>
      <c r="L90" s="33">
        <f t="shared" si="20"/>
        <v>0.7794871794871796</v>
      </c>
      <c r="M90" s="51">
        <f t="shared" si="17"/>
        <v>0.10256410256410264</v>
      </c>
      <c r="N90" s="52">
        <f t="shared" si="21"/>
        <v>434630.76923076925</v>
      </c>
      <c r="O90" s="364">
        <v>433300</v>
      </c>
      <c r="P90" s="358">
        <f t="shared" si="22"/>
        <v>9.0237710593122578E-2</v>
      </c>
      <c r="Q90" s="341">
        <v>1.085</v>
      </c>
      <c r="R90" s="19" t="s">
        <v>104</v>
      </c>
      <c r="S90" s="220" t="s">
        <v>182</v>
      </c>
      <c r="T90" s="25"/>
    </row>
    <row r="91" spans="1:24" ht="15" customHeight="1" thickBot="1" x14ac:dyDescent="0.3">
      <c r="A91" s="151" t="s">
        <v>105</v>
      </c>
      <c r="B91" s="152">
        <v>1.1499999999999999</v>
      </c>
      <c r="C91" s="153">
        <v>4097000</v>
      </c>
      <c r="D91" s="154">
        <v>33</v>
      </c>
      <c r="E91" s="154">
        <v>0</v>
      </c>
      <c r="F91" s="155">
        <f t="shared" si="23"/>
        <v>0</v>
      </c>
      <c r="G91" s="156">
        <f t="shared" si="18"/>
        <v>248300</v>
      </c>
      <c r="H91" s="156">
        <f t="shared" si="24"/>
        <v>55870</v>
      </c>
      <c r="I91" s="62">
        <v>1.2649999999999999</v>
      </c>
      <c r="J91" s="63">
        <f t="shared" si="19"/>
        <v>0.10000000000000009</v>
      </c>
      <c r="K91" s="34">
        <v>1.7350000000000001</v>
      </c>
      <c r="L91" s="33">
        <f t="shared" si="20"/>
        <v>0.50869565217391322</v>
      </c>
      <c r="M91" s="51">
        <f t="shared" si="17"/>
        <v>0.10000000000000009</v>
      </c>
      <c r="N91" s="52">
        <f t="shared" si="21"/>
        <v>4506700</v>
      </c>
      <c r="O91" s="364">
        <v>4502900</v>
      </c>
      <c r="P91" s="358">
        <f t="shared" si="22"/>
        <v>9.0141908547824778E-2</v>
      </c>
      <c r="Q91" s="341">
        <v>1.2849999999999999</v>
      </c>
      <c r="R91" s="19" t="s">
        <v>105</v>
      </c>
      <c r="S91" s="220" t="s">
        <v>183</v>
      </c>
      <c r="T91" s="25"/>
    </row>
    <row r="92" spans="1:24" ht="15" customHeight="1" thickBot="1" x14ac:dyDescent="0.3">
      <c r="A92" s="145" t="s">
        <v>130</v>
      </c>
      <c r="B92" s="146">
        <v>1.25</v>
      </c>
      <c r="C92" s="147">
        <v>1886600</v>
      </c>
      <c r="D92" s="148">
        <v>38</v>
      </c>
      <c r="E92" s="148">
        <v>3</v>
      </c>
      <c r="F92" s="149">
        <f t="shared" ref="F92:F119" si="25">E92/D92</f>
        <v>7.8947368421052627E-2</v>
      </c>
      <c r="G92" s="150">
        <f t="shared" si="18"/>
        <v>99300</v>
      </c>
      <c r="H92" s="150">
        <f t="shared" ref="H92:H119" si="26">ROUND((G92*0.225),-1)</f>
        <v>22340</v>
      </c>
      <c r="I92" s="62">
        <v>1.375</v>
      </c>
      <c r="J92" s="63">
        <f t="shared" si="19"/>
        <v>0.10000000000000009</v>
      </c>
      <c r="K92" s="34">
        <v>1.6819999999999999</v>
      </c>
      <c r="L92" s="33">
        <f t="shared" si="20"/>
        <v>0.34559999999999991</v>
      </c>
      <c r="M92" s="51">
        <f t="shared" si="17"/>
        <v>0.10000000000000009</v>
      </c>
      <c r="N92" s="52">
        <f t="shared" si="21"/>
        <v>2075260.0000000002</v>
      </c>
      <c r="O92" s="364">
        <v>2079400</v>
      </c>
      <c r="P92" s="358">
        <f t="shared" si="22"/>
        <v>9.2719053573146137E-2</v>
      </c>
      <c r="Q92" s="341">
        <v>1.425</v>
      </c>
      <c r="R92" s="19" t="s">
        <v>130</v>
      </c>
      <c r="S92" s="219" t="s">
        <v>174</v>
      </c>
      <c r="T92" s="25"/>
    </row>
    <row r="93" spans="1:24" ht="15" customHeight="1" thickBot="1" x14ac:dyDescent="0.3">
      <c r="A93" s="157" t="s">
        <v>106</v>
      </c>
      <c r="B93" s="158">
        <v>1.6</v>
      </c>
      <c r="C93" s="159">
        <v>2510900</v>
      </c>
      <c r="D93" s="160">
        <v>39</v>
      </c>
      <c r="E93" s="160">
        <v>0</v>
      </c>
      <c r="F93" s="161">
        <f t="shared" si="25"/>
        <v>0</v>
      </c>
      <c r="G93" s="162">
        <f t="shared" si="18"/>
        <v>128800</v>
      </c>
      <c r="H93" s="162">
        <f t="shared" si="26"/>
        <v>28980</v>
      </c>
      <c r="I93" s="62">
        <v>1.76</v>
      </c>
      <c r="J93" s="63">
        <f t="shared" si="19"/>
        <v>9.9999999999999867E-2</v>
      </c>
      <c r="K93" s="34">
        <v>1.4750000000000001</v>
      </c>
      <c r="L93" s="33">
        <f t="shared" si="20"/>
        <v>-7.8125E-2</v>
      </c>
      <c r="M93" s="51">
        <f t="shared" si="17"/>
        <v>9.9999999999999867E-2</v>
      </c>
      <c r="N93" s="52">
        <f t="shared" si="21"/>
        <v>2761989.9999999995</v>
      </c>
      <c r="O93" s="364">
        <v>2752600</v>
      </c>
      <c r="P93" s="358">
        <f t="shared" si="22"/>
        <v>8.7807890721499637E-2</v>
      </c>
      <c r="Q93" s="341">
        <v>1.81</v>
      </c>
      <c r="R93" s="19" t="s">
        <v>106</v>
      </c>
      <c r="S93" s="221" t="s">
        <v>175</v>
      </c>
    </row>
    <row r="94" spans="1:24" ht="15" customHeight="1" thickBot="1" x14ac:dyDescent="0.3">
      <c r="A94" s="157" t="s">
        <v>107</v>
      </c>
      <c r="B94" s="158">
        <v>1.335</v>
      </c>
      <c r="C94" s="159">
        <v>32813500</v>
      </c>
      <c r="D94" s="160">
        <v>478</v>
      </c>
      <c r="E94" s="160">
        <v>41</v>
      </c>
      <c r="F94" s="161">
        <f t="shared" si="25"/>
        <v>8.5774058577405859E-2</v>
      </c>
      <c r="G94" s="162">
        <f t="shared" si="18"/>
        <v>137300</v>
      </c>
      <c r="H94" s="162">
        <f t="shared" si="26"/>
        <v>30890</v>
      </c>
      <c r="I94" s="62">
        <v>1.4750000000000001</v>
      </c>
      <c r="J94" s="63">
        <f t="shared" si="19"/>
        <v>0.10486891385767794</v>
      </c>
      <c r="K94" s="34">
        <v>1.4750000000000001</v>
      </c>
      <c r="L94" s="33">
        <f t="shared" si="20"/>
        <v>0.10486891385767794</v>
      </c>
      <c r="M94" s="51">
        <f t="shared" si="17"/>
        <v>0.10486891385767794</v>
      </c>
      <c r="N94" s="52">
        <f t="shared" si="21"/>
        <v>36254616.104868919</v>
      </c>
      <c r="O94" s="364">
        <v>36307900</v>
      </c>
      <c r="P94" s="358">
        <f t="shared" si="22"/>
        <v>9.6243517251066613E-2</v>
      </c>
      <c r="Q94" s="341">
        <v>1.5</v>
      </c>
      <c r="R94" s="19" t="s">
        <v>107</v>
      </c>
      <c r="S94" s="221" t="s">
        <v>152</v>
      </c>
    </row>
    <row r="95" spans="1:24" ht="15" customHeight="1" thickBot="1" x14ac:dyDescent="0.3">
      <c r="A95" s="139" t="s">
        <v>131</v>
      </c>
      <c r="B95" s="140">
        <v>1.1599999999999999</v>
      </c>
      <c r="C95" s="141">
        <v>607900</v>
      </c>
      <c r="D95" s="142">
        <v>17</v>
      </c>
      <c r="E95" s="142">
        <v>0</v>
      </c>
      <c r="F95" s="143">
        <f t="shared" si="25"/>
        <v>0</v>
      </c>
      <c r="G95" s="144">
        <f t="shared" si="18"/>
        <v>71500</v>
      </c>
      <c r="H95" s="144">
        <f t="shared" si="26"/>
        <v>16090</v>
      </c>
      <c r="I95" s="62">
        <v>1.2749999999999999</v>
      </c>
      <c r="J95" s="63">
        <f t="shared" si="19"/>
        <v>9.9137931034482651E-2</v>
      </c>
      <c r="K95" s="34">
        <v>1.6080000000000001</v>
      </c>
      <c r="L95" s="33">
        <f t="shared" si="20"/>
        <v>0.38620689655172424</v>
      </c>
      <c r="M95" s="51">
        <f t="shared" si="17"/>
        <v>9.9137931034482651E-2</v>
      </c>
      <c r="N95" s="52">
        <f t="shared" si="21"/>
        <v>668165.94827586203</v>
      </c>
      <c r="O95" s="364">
        <v>668100</v>
      </c>
      <c r="P95" s="358">
        <f t="shared" si="22"/>
        <v>9.0106271516240066E-2</v>
      </c>
      <c r="Q95" s="341">
        <v>1.28</v>
      </c>
      <c r="R95" s="19" t="s">
        <v>131</v>
      </c>
      <c r="S95" s="218" t="s">
        <v>181</v>
      </c>
    </row>
    <row r="96" spans="1:24" ht="15" customHeight="1" thickBot="1" x14ac:dyDescent="0.3">
      <c r="A96" s="139" t="s">
        <v>108</v>
      </c>
      <c r="B96" s="140">
        <v>1.05</v>
      </c>
      <c r="C96" s="141">
        <v>4335100</v>
      </c>
      <c r="D96" s="142">
        <v>64</v>
      </c>
      <c r="E96" s="142">
        <v>2</v>
      </c>
      <c r="F96" s="143">
        <f t="shared" si="25"/>
        <v>3.125E-2</v>
      </c>
      <c r="G96" s="144">
        <f t="shared" si="18"/>
        <v>135500</v>
      </c>
      <c r="H96" s="144">
        <f t="shared" si="26"/>
        <v>30490</v>
      </c>
      <c r="I96" s="62">
        <v>1.155</v>
      </c>
      <c r="J96" s="63">
        <f t="shared" si="19"/>
        <v>0.10000000000000009</v>
      </c>
      <c r="K96" s="34">
        <v>1.6080000000000001</v>
      </c>
      <c r="L96" s="33">
        <f t="shared" si="20"/>
        <v>0.53142857142857136</v>
      </c>
      <c r="M96" s="51">
        <f t="shared" si="17"/>
        <v>0.10000000000000009</v>
      </c>
      <c r="N96" s="52">
        <f t="shared" si="21"/>
        <v>4768610</v>
      </c>
      <c r="O96" s="364">
        <v>4943800</v>
      </c>
      <c r="P96" s="358">
        <f t="shared" si="22"/>
        <v>0.12312391277964319</v>
      </c>
      <c r="Q96" s="341">
        <v>0.85</v>
      </c>
      <c r="R96" s="19" t="s">
        <v>108</v>
      </c>
      <c r="S96" s="218" t="s">
        <v>181</v>
      </c>
    </row>
    <row r="97" spans="1:22" ht="15" customHeight="1" thickBot="1" x14ac:dyDescent="0.3">
      <c r="A97" s="19" t="s">
        <v>109</v>
      </c>
      <c r="B97" s="30">
        <v>1.5</v>
      </c>
      <c r="C97" s="42">
        <v>13471800</v>
      </c>
      <c r="D97" s="1">
        <v>225</v>
      </c>
      <c r="E97" s="1">
        <v>11</v>
      </c>
      <c r="F97" s="31">
        <f t="shared" si="25"/>
        <v>4.8888888888888891E-2</v>
      </c>
      <c r="G97" s="304">
        <f t="shared" si="18"/>
        <v>119700</v>
      </c>
      <c r="H97" s="304">
        <f t="shared" si="26"/>
        <v>26930</v>
      </c>
      <c r="I97" s="62">
        <v>1.69</v>
      </c>
      <c r="J97" s="63">
        <f t="shared" si="19"/>
        <v>0.12666666666666671</v>
      </c>
      <c r="K97" s="34">
        <v>1.6879999999999999</v>
      </c>
      <c r="L97" s="33">
        <f t="shared" si="20"/>
        <v>0.1253333333333333</v>
      </c>
      <c r="M97" s="51">
        <f t="shared" si="17"/>
        <v>0.12666666666666671</v>
      </c>
      <c r="N97" s="52">
        <f t="shared" si="21"/>
        <v>15178228</v>
      </c>
      <c r="O97" s="364">
        <v>15762800</v>
      </c>
      <c r="P97" s="359">
        <f t="shared" si="22"/>
        <v>0.1453421980866344</v>
      </c>
      <c r="Q97" s="341">
        <v>1.78</v>
      </c>
      <c r="R97" s="19" t="s">
        <v>109</v>
      </c>
      <c r="S97" s="305" t="s">
        <v>153</v>
      </c>
    </row>
    <row r="98" spans="1:22" ht="15" customHeight="1" thickBot="1" x14ac:dyDescent="0.3">
      <c r="A98" s="19" t="s">
        <v>110</v>
      </c>
      <c r="B98" s="30">
        <v>1.585</v>
      </c>
      <c r="C98" s="42">
        <v>39383030</v>
      </c>
      <c r="D98" s="1">
        <v>395</v>
      </c>
      <c r="E98" s="1">
        <v>16</v>
      </c>
      <c r="F98" s="31">
        <f t="shared" si="25"/>
        <v>4.0506329113924051E-2</v>
      </c>
      <c r="G98" s="44">
        <f t="shared" si="18"/>
        <v>199400</v>
      </c>
      <c r="H98" s="44">
        <f t="shared" si="26"/>
        <v>44870</v>
      </c>
      <c r="I98" s="62">
        <v>1.72</v>
      </c>
      <c r="J98" s="63">
        <f t="shared" si="19"/>
        <v>8.5173501577286981E-2</v>
      </c>
      <c r="K98" s="34">
        <v>1.718</v>
      </c>
      <c r="L98" s="33">
        <f t="shared" si="20"/>
        <v>8.3911671924290276E-2</v>
      </c>
      <c r="M98" s="51">
        <f t="shared" si="17"/>
        <v>8.5173501577286981E-2</v>
      </c>
      <c r="N98" s="271">
        <f t="shared" si="21"/>
        <v>42737420.567823343</v>
      </c>
      <c r="O98" s="364">
        <v>43122200</v>
      </c>
      <c r="P98" s="358">
        <f t="shared" si="22"/>
        <v>8.6711021237320884E-2</v>
      </c>
      <c r="Q98" s="341">
        <v>1.77</v>
      </c>
      <c r="R98" s="19" t="s">
        <v>110</v>
      </c>
      <c r="S98" s="78"/>
    </row>
    <row r="99" spans="1:22" ht="15" customHeight="1" thickBot="1" x14ac:dyDescent="0.3">
      <c r="A99" s="139" t="s">
        <v>132</v>
      </c>
      <c r="B99" s="140">
        <v>1.2</v>
      </c>
      <c r="C99" s="141">
        <v>1498400</v>
      </c>
      <c r="D99" s="142">
        <v>31</v>
      </c>
      <c r="E99" s="142">
        <v>2</v>
      </c>
      <c r="F99" s="143">
        <f t="shared" si="25"/>
        <v>6.4516129032258063E-2</v>
      </c>
      <c r="G99" s="144">
        <f t="shared" si="18"/>
        <v>96700</v>
      </c>
      <c r="H99" s="144">
        <f t="shared" si="26"/>
        <v>21760</v>
      </c>
      <c r="I99" s="62">
        <v>1.32</v>
      </c>
      <c r="J99" s="63">
        <f t="shared" si="19"/>
        <v>0.10000000000000009</v>
      </c>
      <c r="K99" s="34">
        <v>1.6080000000000001</v>
      </c>
      <c r="L99" s="33">
        <f t="shared" si="20"/>
        <v>0.34000000000000008</v>
      </c>
      <c r="M99" s="51">
        <f t="shared" si="17"/>
        <v>0.10000000000000009</v>
      </c>
      <c r="N99" s="52">
        <f t="shared" si="21"/>
        <v>1648240.0000000002</v>
      </c>
      <c r="O99" s="364">
        <v>1687300</v>
      </c>
      <c r="P99" s="358">
        <f t="shared" si="22"/>
        <v>0.11195400936407274</v>
      </c>
      <c r="Q99" s="341">
        <v>1.405</v>
      </c>
      <c r="R99" s="19" t="s">
        <v>132</v>
      </c>
      <c r="S99" s="218" t="s">
        <v>184</v>
      </c>
      <c r="T99" s="25"/>
      <c r="U99" s="25"/>
      <c r="V99" s="4"/>
    </row>
    <row r="100" spans="1:22" ht="17.25" customHeight="1" thickBot="1" x14ac:dyDescent="0.3">
      <c r="A100" s="139" t="s">
        <v>133</v>
      </c>
      <c r="B100" s="140">
        <v>1.3</v>
      </c>
      <c r="C100" s="141">
        <v>679300</v>
      </c>
      <c r="D100" s="142">
        <v>9</v>
      </c>
      <c r="E100" s="142">
        <v>0</v>
      </c>
      <c r="F100" s="143">
        <f t="shared" si="25"/>
        <v>0</v>
      </c>
      <c r="G100" s="144">
        <f t="shared" ref="G100:G122" si="27">ROUND((C100*2)/D100,-2)</f>
        <v>151000</v>
      </c>
      <c r="H100" s="144">
        <f t="shared" si="26"/>
        <v>33980</v>
      </c>
      <c r="I100" s="62">
        <v>1.43</v>
      </c>
      <c r="J100" s="63">
        <f t="shared" ref="J100:J122" si="28">(I100/B100)-1</f>
        <v>9.9999999999999867E-2</v>
      </c>
      <c r="K100" s="34">
        <v>1.6080000000000001</v>
      </c>
      <c r="L100" s="33">
        <f t="shared" ref="L100:L122" si="29">(K100/B100)-1</f>
        <v>0.23692307692307701</v>
      </c>
      <c r="M100" s="51">
        <f t="shared" si="17"/>
        <v>9.9999999999999867E-2</v>
      </c>
      <c r="N100" s="52">
        <f t="shared" ref="N100:N122" si="30">(1+M100)*C100</f>
        <v>747229.99999999988</v>
      </c>
      <c r="O100" s="364">
        <v>754800</v>
      </c>
      <c r="P100" s="358">
        <f t="shared" ref="P100:P122" si="31">1-(C100/O100)</f>
        <v>0.10002649708532063</v>
      </c>
      <c r="Q100" s="341">
        <v>1.45</v>
      </c>
      <c r="R100" s="19" t="s">
        <v>133</v>
      </c>
      <c r="S100" s="260" t="s">
        <v>163</v>
      </c>
      <c r="T100" s="4"/>
    </row>
    <row r="101" spans="1:22" ht="15" customHeight="1" thickBot="1" x14ac:dyDescent="0.3">
      <c r="A101" s="163" t="s">
        <v>111</v>
      </c>
      <c r="B101" s="164">
        <v>1.875</v>
      </c>
      <c r="C101" s="165">
        <v>4440400</v>
      </c>
      <c r="D101" s="166">
        <v>52</v>
      </c>
      <c r="E101" s="166">
        <v>2</v>
      </c>
      <c r="F101" s="167">
        <f t="shared" si="25"/>
        <v>3.8461538461538464E-2</v>
      </c>
      <c r="G101" s="168">
        <f t="shared" si="27"/>
        <v>170800</v>
      </c>
      <c r="H101" s="168">
        <f t="shared" si="26"/>
        <v>38430</v>
      </c>
      <c r="I101" s="62">
        <v>1.96</v>
      </c>
      <c r="J101" s="63">
        <f t="shared" si="28"/>
        <v>4.5333333333333226E-2</v>
      </c>
      <c r="K101" s="34">
        <v>1.67</v>
      </c>
      <c r="L101" s="33">
        <f t="shared" si="29"/>
        <v>-0.10933333333333339</v>
      </c>
      <c r="M101" s="204">
        <f t="shared" si="17"/>
        <v>4.5333333333333226E-2</v>
      </c>
      <c r="N101" s="205">
        <f t="shared" si="30"/>
        <v>4641698.1333333328</v>
      </c>
      <c r="O101" s="367">
        <v>4700200</v>
      </c>
      <c r="P101" s="362">
        <f t="shared" si="31"/>
        <v>5.5274243649206412E-2</v>
      </c>
      <c r="Q101" s="341">
        <v>1.97</v>
      </c>
      <c r="R101" s="19" t="s">
        <v>111</v>
      </c>
      <c r="S101" s="222" t="s">
        <v>176</v>
      </c>
      <c r="T101" s="4"/>
    </row>
    <row r="102" spans="1:22" ht="15" customHeight="1" thickBot="1" x14ac:dyDescent="0.3">
      <c r="A102" s="169" t="s">
        <v>112</v>
      </c>
      <c r="B102" s="170">
        <v>1.595</v>
      </c>
      <c r="C102" s="171">
        <v>12889700</v>
      </c>
      <c r="D102" s="172">
        <v>189</v>
      </c>
      <c r="E102" s="172">
        <v>17</v>
      </c>
      <c r="F102" s="173">
        <f t="shared" si="25"/>
        <v>8.9947089947089942E-2</v>
      </c>
      <c r="G102" s="174">
        <f t="shared" si="27"/>
        <v>136400</v>
      </c>
      <c r="H102" s="174">
        <f t="shared" si="26"/>
        <v>30690</v>
      </c>
      <c r="I102" s="65">
        <v>1.67</v>
      </c>
      <c r="J102" s="64">
        <f t="shared" si="28"/>
        <v>4.7021943573667624E-2</v>
      </c>
      <c r="K102" s="224">
        <v>1.67</v>
      </c>
      <c r="L102" s="46">
        <f t="shared" si="29"/>
        <v>4.7021943573667624E-2</v>
      </c>
      <c r="M102" s="71">
        <f t="shared" si="17"/>
        <v>4.7021943573667624E-2</v>
      </c>
      <c r="N102" s="53">
        <f t="shared" si="30"/>
        <v>13495798.746081503</v>
      </c>
      <c r="O102" s="368">
        <v>13534800</v>
      </c>
      <c r="P102" s="363">
        <f t="shared" si="31"/>
        <v>4.766232230989742E-2</v>
      </c>
      <c r="Q102" s="343">
        <v>1.7</v>
      </c>
      <c r="R102" s="54" t="s">
        <v>112</v>
      </c>
      <c r="S102" s="223"/>
    </row>
    <row r="103" spans="1:22" ht="15" customHeight="1" thickTop="1" thickBot="1" x14ac:dyDescent="0.3">
      <c r="A103" s="19" t="s">
        <v>146</v>
      </c>
      <c r="B103" s="30">
        <v>0.78500000000000003</v>
      </c>
      <c r="C103" s="43">
        <v>10090200</v>
      </c>
      <c r="D103" s="1">
        <v>96</v>
      </c>
      <c r="E103" s="1">
        <v>11</v>
      </c>
      <c r="F103" s="35">
        <f t="shared" si="25"/>
        <v>0.11458333333333333</v>
      </c>
      <c r="G103" s="45">
        <f t="shared" si="27"/>
        <v>210200</v>
      </c>
      <c r="H103" s="45">
        <f t="shared" si="26"/>
        <v>47300</v>
      </c>
      <c r="I103" s="62">
        <v>0.80500000000000005</v>
      </c>
      <c r="J103" s="63">
        <f t="shared" si="28"/>
        <v>2.5477707006369421E-2</v>
      </c>
      <c r="K103" s="34">
        <v>0.80300000000000005</v>
      </c>
      <c r="L103" s="198">
        <f t="shared" si="29"/>
        <v>2.2929936305732479E-2</v>
      </c>
      <c r="M103" s="206">
        <f>J103</f>
        <v>2.5477707006369421E-2</v>
      </c>
      <c r="N103" s="205">
        <f t="shared" si="30"/>
        <v>10347275.159235669</v>
      </c>
      <c r="O103" s="367">
        <v>10370800</v>
      </c>
      <c r="P103" s="362">
        <f t="shared" si="31"/>
        <v>2.7056736220927968E-2</v>
      </c>
      <c r="Q103" s="341">
        <v>0.82</v>
      </c>
      <c r="R103" s="19" t="s">
        <v>146</v>
      </c>
      <c r="S103" s="78" t="s">
        <v>187</v>
      </c>
    </row>
    <row r="104" spans="1:22" ht="15" customHeight="1" thickBot="1" x14ac:dyDescent="0.3">
      <c r="A104" s="85" t="s">
        <v>113</v>
      </c>
      <c r="B104" s="86">
        <v>0.83499999999999996</v>
      </c>
      <c r="C104" s="186">
        <v>1488700</v>
      </c>
      <c r="D104" s="88">
        <v>14</v>
      </c>
      <c r="E104" s="88">
        <v>2</v>
      </c>
      <c r="F104" s="199">
        <f t="shared" si="25"/>
        <v>0.14285714285714285</v>
      </c>
      <c r="G104" s="200">
        <f t="shared" si="27"/>
        <v>212700</v>
      </c>
      <c r="H104" s="200">
        <f t="shared" si="26"/>
        <v>47860</v>
      </c>
      <c r="I104" s="62">
        <v>0.9</v>
      </c>
      <c r="J104" s="63">
        <f t="shared" si="28"/>
        <v>7.7844311377245567E-2</v>
      </c>
      <c r="K104" s="34">
        <v>0.9</v>
      </c>
      <c r="L104" s="36">
        <f t="shared" si="29"/>
        <v>7.7844311377245567E-2</v>
      </c>
      <c r="M104" s="206">
        <f t="shared" si="17"/>
        <v>7.7844311377245567E-2</v>
      </c>
      <c r="N104" s="205">
        <f t="shared" si="30"/>
        <v>1604586.8263473054</v>
      </c>
      <c r="O104" s="367">
        <v>1655700</v>
      </c>
      <c r="P104" s="362">
        <f t="shared" si="31"/>
        <v>0.1008636830343661</v>
      </c>
      <c r="Q104" s="341">
        <v>0.95</v>
      </c>
      <c r="R104" s="19" t="s">
        <v>113</v>
      </c>
      <c r="S104" s="229" t="s">
        <v>158</v>
      </c>
      <c r="T104" s="4"/>
    </row>
    <row r="105" spans="1:22" ht="15" customHeight="1" thickBot="1" x14ac:dyDescent="0.3">
      <c r="A105" s="85" t="s">
        <v>114</v>
      </c>
      <c r="B105" s="86">
        <v>0.85</v>
      </c>
      <c r="C105" s="186">
        <v>3027900</v>
      </c>
      <c r="D105" s="88">
        <v>124</v>
      </c>
      <c r="E105" s="88">
        <v>3</v>
      </c>
      <c r="F105" s="199">
        <f t="shared" si="25"/>
        <v>2.4193548387096774E-2</v>
      </c>
      <c r="G105" s="200">
        <f t="shared" si="27"/>
        <v>48800</v>
      </c>
      <c r="H105" s="200">
        <f t="shared" si="26"/>
        <v>10980</v>
      </c>
      <c r="I105" s="62">
        <v>0.87</v>
      </c>
      <c r="J105" s="63">
        <f t="shared" si="28"/>
        <v>2.3529411764705799E-2</v>
      </c>
      <c r="K105" s="34">
        <v>0.9</v>
      </c>
      <c r="L105" s="36">
        <f t="shared" si="29"/>
        <v>5.8823529411764719E-2</v>
      </c>
      <c r="M105" s="206">
        <f t="shared" si="17"/>
        <v>2.3529411764705799E-2</v>
      </c>
      <c r="N105" s="272">
        <f t="shared" si="30"/>
        <v>3099144.7058823528</v>
      </c>
      <c r="O105" s="367">
        <v>3091100</v>
      </c>
      <c r="P105" s="362">
        <f t="shared" si="31"/>
        <v>2.044579599495322E-2</v>
      </c>
      <c r="Q105" s="341">
        <v>0.88</v>
      </c>
      <c r="R105" s="19" t="s">
        <v>114</v>
      </c>
      <c r="S105" s="229" t="s">
        <v>158</v>
      </c>
      <c r="T105" s="25"/>
    </row>
    <row r="106" spans="1:22" ht="15" customHeight="1" thickBot="1" x14ac:dyDescent="0.3">
      <c r="A106" s="195" t="s">
        <v>115</v>
      </c>
      <c r="B106" s="92">
        <v>1.03</v>
      </c>
      <c r="C106" s="183">
        <v>4666400</v>
      </c>
      <c r="D106" s="94">
        <v>79</v>
      </c>
      <c r="E106" s="94">
        <v>5</v>
      </c>
      <c r="F106" s="196">
        <f t="shared" si="25"/>
        <v>6.3291139240506333E-2</v>
      </c>
      <c r="G106" s="197">
        <f t="shared" si="27"/>
        <v>118100</v>
      </c>
      <c r="H106" s="197">
        <f t="shared" si="26"/>
        <v>26570</v>
      </c>
      <c r="I106" s="62">
        <v>1.1950000000000001</v>
      </c>
      <c r="J106" s="63">
        <f t="shared" si="28"/>
        <v>0.16019417475728148</v>
      </c>
      <c r="K106" s="34">
        <v>1.1970000000000001</v>
      </c>
      <c r="L106" s="36">
        <f t="shared" si="29"/>
        <v>0.1621359223300971</v>
      </c>
      <c r="M106" s="206">
        <f t="shared" si="17"/>
        <v>0.16019417475728148</v>
      </c>
      <c r="N106" s="272">
        <f t="shared" si="30"/>
        <v>5413930.0970873786</v>
      </c>
      <c r="O106" s="367">
        <v>5698000</v>
      </c>
      <c r="P106" s="362">
        <f t="shared" si="31"/>
        <v>0.18104598104598102</v>
      </c>
      <c r="Q106" s="341">
        <v>1.3</v>
      </c>
      <c r="R106" s="19" t="s">
        <v>115</v>
      </c>
      <c r="S106" s="180" t="s">
        <v>156</v>
      </c>
      <c r="U106" s="4"/>
    </row>
    <row r="107" spans="1:22" ht="15" customHeight="1" thickBot="1" x14ac:dyDescent="0.3">
      <c r="A107" s="249" t="s">
        <v>116</v>
      </c>
      <c r="B107" s="244">
        <v>0.75</v>
      </c>
      <c r="C107" s="245">
        <v>6868900</v>
      </c>
      <c r="D107" s="246">
        <v>74</v>
      </c>
      <c r="E107" s="246">
        <v>9</v>
      </c>
      <c r="F107" s="250">
        <f t="shared" si="25"/>
        <v>0.12162162162162163</v>
      </c>
      <c r="G107" s="251">
        <f t="shared" si="27"/>
        <v>185600</v>
      </c>
      <c r="H107" s="252">
        <f t="shared" si="26"/>
        <v>41760</v>
      </c>
      <c r="I107" s="62">
        <v>0.87</v>
      </c>
      <c r="J107" s="63">
        <f t="shared" si="28"/>
        <v>0.15999999999999992</v>
      </c>
      <c r="K107" s="34">
        <v>0.875</v>
      </c>
      <c r="L107" s="36">
        <f t="shared" si="29"/>
        <v>0.16666666666666674</v>
      </c>
      <c r="M107" s="51">
        <f t="shared" si="17"/>
        <v>0.15999999999999992</v>
      </c>
      <c r="N107" s="271">
        <f t="shared" si="30"/>
        <v>7967923.9999999991</v>
      </c>
      <c r="O107" s="364">
        <v>8229700</v>
      </c>
      <c r="P107" s="358">
        <f t="shared" si="31"/>
        <v>0.16535232146979839</v>
      </c>
      <c r="Q107" s="341">
        <v>0.92500000000000004</v>
      </c>
      <c r="R107" s="19" t="s">
        <v>116</v>
      </c>
      <c r="S107" s="242" t="s">
        <v>188</v>
      </c>
      <c r="T107" s="25"/>
    </row>
    <row r="108" spans="1:22" ht="15" customHeight="1" thickBot="1" x14ac:dyDescent="0.3">
      <c r="A108" s="103" t="s">
        <v>117</v>
      </c>
      <c r="B108" s="104">
        <v>0.83</v>
      </c>
      <c r="C108" s="193">
        <v>2592100</v>
      </c>
      <c r="D108" s="105">
        <v>20</v>
      </c>
      <c r="E108" s="105">
        <v>1</v>
      </c>
      <c r="F108" s="194">
        <f t="shared" si="25"/>
        <v>0.05</v>
      </c>
      <c r="G108" s="201">
        <f t="shared" si="27"/>
        <v>259200</v>
      </c>
      <c r="H108" s="107">
        <f t="shared" si="26"/>
        <v>58320</v>
      </c>
      <c r="I108" s="62">
        <v>0.9</v>
      </c>
      <c r="J108" s="63">
        <f t="shared" si="28"/>
        <v>8.4337349397590522E-2</v>
      </c>
      <c r="K108" s="34">
        <v>0.9</v>
      </c>
      <c r="L108" s="36">
        <f t="shared" si="29"/>
        <v>8.4337349397590522E-2</v>
      </c>
      <c r="M108" s="51">
        <f t="shared" si="17"/>
        <v>8.4337349397590522E-2</v>
      </c>
      <c r="N108" s="271">
        <f t="shared" si="30"/>
        <v>2810710.8433734942</v>
      </c>
      <c r="O108" s="364">
        <v>2846200</v>
      </c>
      <c r="P108" s="358">
        <f t="shared" si="31"/>
        <v>8.9276930644367924E-2</v>
      </c>
      <c r="Q108" s="341">
        <v>0.92500000000000004</v>
      </c>
      <c r="R108" s="19" t="s">
        <v>117</v>
      </c>
      <c r="S108" s="233" t="s">
        <v>177</v>
      </c>
      <c r="T108" s="25"/>
    </row>
    <row r="109" spans="1:22" ht="15" customHeight="1" thickBot="1" x14ac:dyDescent="0.3">
      <c r="A109" s="103" t="s">
        <v>134</v>
      </c>
      <c r="B109" s="104">
        <v>0.83</v>
      </c>
      <c r="C109" s="193">
        <v>973600</v>
      </c>
      <c r="D109" s="105">
        <v>12</v>
      </c>
      <c r="E109" s="105">
        <v>1</v>
      </c>
      <c r="F109" s="194">
        <f t="shared" si="25"/>
        <v>8.3333333333333329E-2</v>
      </c>
      <c r="G109" s="107">
        <f t="shared" si="27"/>
        <v>162300</v>
      </c>
      <c r="H109" s="107">
        <f t="shared" si="26"/>
        <v>36520</v>
      </c>
      <c r="I109" s="62">
        <v>0.9</v>
      </c>
      <c r="J109" s="63">
        <f t="shared" si="28"/>
        <v>8.4337349397590522E-2</v>
      </c>
      <c r="K109" s="34">
        <v>0.9</v>
      </c>
      <c r="L109" s="36">
        <f t="shared" si="29"/>
        <v>8.4337349397590522E-2</v>
      </c>
      <c r="M109" s="51">
        <f t="shared" si="17"/>
        <v>8.4337349397590522E-2</v>
      </c>
      <c r="N109" s="271">
        <f t="shared" si="30"/>
        <v>1055710.8433734942</v>
      </c>
      <c r="O109" s="364">
        <v>1085900</v>
      </c>
      <c r="P109" s="358">
        <f t="shared" si="31"/>
        <v>0.10341652085827424</v>
      </c>
      <c r="Q109" s="341">
        <v>0.95</v>
      </c>
      <c r="R109" s="19" t="s">
        <v>134</v>
      </c>
      <c r="S109" s="233" t="s">
        <v>177</v>
      </c>
      <c r="T109" s="25"/>
    </row>
    <row r="110" spans="1:22" ht="15" customHeight="1" thickBot="1" x14ac:dyDescent="0.3">
      <c r="A110" s="91" t="s">
        <v>135</v>
      </c>
      <c r="B110" s="92">
        <v>1.04</v>
      </c>
      <c r="C110" s="183">
        <v>191800</v>
      </c>
      <c r="D110" s="94">
        <v>5</v>
      </c>
      <c r="E110" s="94">
        <v>0</v>
      </c>
      <c r="F110" s="184">
        <f t="shared" si="25"/>
        <v>0</v>
      </c>
      <c r="G110" s="96">
        <f t="shared" si="27"/>
        <v>76700</v>
      </c>
      <c r="H110" s="96">
        <f t="shared" si="26"/>
        <v>17260</v>
      </c>
      <c r="I110" s="62">
        <v>1.1950000000000001</v>
      </c>
      <c r="J110" s="63">
        <f t="shared" si="28"/>
        <v>0.14903846153846145</v>
      </c>
      <c r="K110" s="34">
        <v>1.1970000000000001</v>
      </c>
      <c r="L110" s="36">
        <f t="shared" si="29"/>
        <v>0.15096153846153859</v>
      </c>
      <c r="M110" s="51">
        <f t="shared" si="17"/>
        <v>0.14903846153846145</v>
      </c>
      <c r="N110" s="271">
        <f t="shared" si="30"/>
        <v>220385.57692307691</v>
      </c>
      <c r="O110" s="364">
        <v>229500</v>
      </c>
      <c r="P110" s="359">
        <f t="shared" si="31"/>
        <v>0.16427015250544663</v>
      </c>
      <c r="Q110" s="341">
        <v>1.2749999999999999</v>
      </c>
      <c r="R110" s="19" t="s">
        <v>135</v>
      </c>
      <c r="S110" s="180" t="s">
        <v>178</v>
      </c>
      <c r="U110" s="25"/>
    </row>
    <row r="111" spans="1:22" ht="15" customHeight="1" thickBot="1" x14ac:dyDescent="0.3">
      <c r="A111" s="97" t="s">
        <v>118</v>
      </c>
      <c r="B111" s="98">
        <v>0.77500000000000002</v>
      </c>
      <c r="C111" s="202">
        <v>5703200</v>
      </c>
      <c r="D111" s="100">
        <v>64</v>
      </c>
      <c r="E111" s="100">
        <v>4</v>
      </c>
      <c r="F111" s="203">
        <f t="shared" si="25"/>
        <v>6.25E-2</v>
      </c>
      <c r="G111" s="102">
        <f t="shared" si="27"/>
        <v>178200</v>
      </c>
      <c r="H111" s="102">
        <f>ROUND((G111*0.225),-1)</f>
        <v>40100</v>
      </c>
      <c r="I111" s="62">
        <v>0.75</v>
      </c>
      <c r="J111" s="63">
        <f t="shared" si="28"/>
        <v>-3.2258064516129115E-2</v>
      </c>
      <c r="K111" s="34">
        <v>0.72199999999999998</v>
      </c>
      <c r="L111" s="36">
        <f t="shared" si="29"/>
        <v>-6.8387096774193634E-2</v>
      </c>
      <c r="M111" s="51">
        <f t="shared" si="17"/>
        <v>-3.2258064516129115E-2</v>
      </c>
      <c r="N111" s="271">
        <f t="shared" si="30"/>
        <v>5519225.8064516122</v>
      </c>
      <c r="O111" s="364">
        <v>5547200</v>
      </c>
      <c r="P111" s="358">
        <f t="shared" si="31"/>
        <v>-2.8122295933083352E-2</v>
      </c>
      <c r="Q111" s="341">
        <v>0.76</v>
      </c>
      <c r="R111" s="19" t="s">
        <v>118</v>
      </c>
      <c r="S111" s="230" t="s">
        <v>211</v>
      </c>
      <c r="T111" s="25"/>
    </row>
    <row r="112" spans="1:22" ht="15" customHeight="1" thickBot="1" x14ac:dyDescent="0.3">
      <c r="A112" s="91" t="s">
        <v>136</v>
      </c>
      <c r="B112" s="92">
        <v>0.75</v>
      </c>
      <c r="C112" s="183">
        <v>362400</v>
      </c>
      <c r="D112" s="94">
        <v>6</v>
      </c>
      <c r="E112" s="94">
        <v>0</v>
      </c>
      <c r="F112" s="184">
        <f t="shared" si="25"/>
        <v>0</v>
      </c>
      <c r="G112" s="96">
        <f t="shared" si="27"/>
        <v>120800</v>
      </c>
      <c r="H112" s="96">
        <f t="shared" si="26"/>
        <v>27180</v>
      </c>
      <c r="I112" s="62">
        <v>0.85</v>
      </c>
      <c r="J112" s="63">
        <f t="shared" si="28"/>
        <v>0.1333333333333333</v>
      </c>
      <c r="K112" s="34">
        <v>0.88</v>
      </c>
      <c r="L112" s="36">
        <f t="shared" si="29"/>
        <v>0.17333333333333334</v>
      </c>
      <c r="M112" s="51">
        <f t="shared" si="17"/>
        <v>0.1333333333333333</v>
      </c>
      <c r="N112" s="271">
        <f t="shared" si="30"/>
        <v>410720</v>
      </c>
      <c r="O112" s="364">
        <v>411600</v>
      </c>
      <c r="P112" s="358">
        <f t="shared" si="31"/>
        <v>0.11953352769679304</v>
      </c>
      <c r="Q112" s="341">
        <v>0.88</v>
      </c>
      <c r="R112" s="19" t="s">
        <v>136</v>
      </c>
      <c r="S112" s="180" t="s">
        <v>206</v>
      </c>
    </row>
    <row r="113" spans="1:21" ht="15" customHeight="1" thickBot="1" x14ac:dyDescent="0.3">
      <c r="A113" s="91" t="s">
        <v>119</v>
      </c>
      <c r="B113" s="92">
        <v>0.98499999999999999</v>
      </c>
      <c r="C113" s="183">
        <v>4399900</v>
      </c>
      <c r="D113" s="94">
        <v>104</v>
      </c>
      <c r="E113" s="94">
        <v>14</v>
      </c>
      <c r="F113" s="184">
        <f t="shared" si="25"/>
        <v>0.13461538461538461</v>
      </c>
      <c r="G113" s="96">
        <f t="shared" si="27"/>
        <v>84600</v>
      </c>
      <c r="H113" s="96">
        <f t="shared" si="26"/>
        <v>19040</v>
      </c>
      <c r="I113" s="62">
        <v>1.18</v>
      </c>
      <c r="J113" s="63">
        <f t="shared" si="28"/>
        <v>0.19796954314720816</v>
      </c>
      <c r="K113" s="34">
        <v>1.1830000000000001</v>
      </c>
      <c r="L113" s="36">
        <f t="shared" si="29"/>
        <v>0.20101522842639596</v>
      </c>
      <c r="M113" s="51">
        <f t="shared" si="17"/>
        <v>0.19796954314720816</v>
      </c>
      <c r="N113" s="271">
        <f t="shared" si="30"/>
        <v>5270946.1928934008</v>
      </c>
      <c r="O113" s="364">
        <v>5290000</v>
      </c>
      <c r="P113" s="359">
        <f t="shared" si="31"/>
        <v>0.16826086956521735</v>
      </c>
      <c r="Q113" s="341">
        <v>1.2350000000000001</v>
      </c>
      <c r="R113" s="19" t="s">
        <v>119</v>
      </c>
      <c r="S113" s="180" t="s">
        <v>156</v>
      </c>
    </row>
    <row r="114" spans="1:21" ht="15" customHeight="1" thickBot="1" x14ac:dyDescent="0.3">
      <c r="A114" s="243" t="s">
        <v>137</v>
      </c>
      <c r="B114" s="244">
        <v>0.755</v>
      </c>
      <c r="C114" s="245">
        <v>3172700</v>
      </c>
      <c r="D114" s="246">
        <v>47</v>
      </c>
      <c r="E114" s="246">
        <v>1</v>
      </c>
      <c r="F114" s="247">
        <f t="shared" si="25"/>
        <v>2.1276595744680851E-2</v>
      </c>
      <c r="G114" s="248">
        <f t="shared" si="27"/>
        <v>135000</v>
      </c>
      <c r="H114" s="248">
        <f t="shared" si="26"/>
        <v>30380</v>
      </c>
      <c r="I114" s="62">
        <v>0.87</v>
      </c>
      <c r="J114" s="63">
        <f t="shared" si="28"/>
        <v>0.15231788079470188</v>
      </c>
      <c r="K114" s="34">
        <v>0.875</v>
      </c>
      <c r="L114" s="36">
        <f t="shared" si="29"/>
        <v>0.1589403973509933</v>
      </c>
      <c r="M114" s="51">
        <f t="shared" si="17"/>
        <v>0.15231788079470188</v>
      </c>
      <c r="N114" s="271">
        <f t="shared" si="30"/>
        <v>3655958.9403973506</v>
      </c>
      <c r="O114" s="364">
        <v>3726500</v>
      </c>
      <c r="P114" s="358">
        <f t="shared" si="31"/>
        <v>0.14861129746410839</v>
      </c>
      <c r="Q114" s="341">
        <v>0.92</v>
      </c>
      <c r="R114" s="19" t="s">
        <v>137</v>
      </c>
      <c r="S114" s="242" t="s">
        <v>207</v>
      </c>
    </row>
    <row r="115" spans="1:21" ht="15" customHeight="1" thickBot="1" x14ac:dyDescent="0.3">
      <c r="A115" s="235" t="s">
        <v>120</v>
      </c>
      <c r="B115" s="236">
        <v>0.78500000000000003</v>
      </c>
      <c r="C115" s="237">
        <v>9741000</v>
      </c>
      <c r="D115" s="238">
        <v>97</v>
      </c>
      <c r="E115" s="238">
        <v>7</v>
      </c>
      <c r="F115" s="239">
        <f t="shared" si="25"/>
        <v>7.2164948453608241E-2</v>
      </c>
      <c r="G115" s="240">
        <f t="shared" si="27"/>
        <v>200800</v>
      </c>
      <c r="H115" s="241">
        <f t="shared" si="26"/>
        <v>45180</v>
      </c>
      <c r="I115" s="185">
        <v>0.88</v>
      </c>
      <c r="J115" s="63">
        <f t="shared" si="28"/>
        <v>0.12101910828025475</v>
      </c>
      <c r="K115" s="34">
        <v>0.88</v>
      </c>
      <c r="L115" s="36">
        <f t="shared" si="29"/>
        <v>0.12101910828025475</v>
      </c>
      <c r="M115" s="51">
        <f t="shared" si="17"/>
        <v>0.12101910828025475</v>
      </c>
      <c r="N115" s="271">
        <f t="shared" si="30"/>
        <v>10919847.133757962</v>
      </c>
      <c r="O115" s="364">
        <v>11014000</v>
      </c>
      <c r="P115" s="358">
        <f t="shared" si="31"/>
        <v>0.11558017069184678</v>
      </c>
      <c r="Q115" s="341">
        <v>0.91</v>
      </c>
      <c r="R115" s="19" t="s">
        <v>120</v>
      </c>
      <c r="S115" s="180" t="s">
        <v>205</v>
      </c>
      <c r="T115" s="25"/>
    </row>
    <row r="116" spans="1:21" ht="15" customHeight="1" thickBot="1" x14ac:dyDescent="0.3">
      <c r="A116" s="253" t="s">
        <v>121</v>
      </c>
      <c r="B116" s="254">
        <v>0.97</v>
      </c>
      <c r="C116" s="255">
        <v>10778500</v>
      </c>
      <c r="D116" s="256">
        <v>97</v>
      </c>
      <c r="E116" s="256">
        <v>12</v>
      </c>
      <c r="F116" s="257">
        <f t="shared" si="25"/>
        <v>0.12371134020618557</v>
      </c>
      <c r="G116" s="258">
        <f t="shared" si="27"/>
        <v>222200</v>
      </c>
      <c r="H116" s="259">
        <f t="shared" si="26"/>
        <v>50000</v>
      </c>
      <c r="I116" s="185">
        <v>1.07</v>
      </c>
      <c r="J116" s="63">
        <f t="shared" si="28"/>
        <v>0.10309278350515472</v>
      </c>
      <c r="K116" s="34">
        <v>1.069</v>
      </c>
      <c r="L116" s="36">
        <f t="shared" si="29"/>
        <v>0.10206185567010317</v>
      </c>
      <c r="M116" s="51">
        <f t="shared" si="17"/>
        <v>0.10309278350515472</v>
      </c>
      <c r="N116" s="271">
        <f t="shared" si="30"/>
        <v>11889685.56701031</v>
      </c>
      <c r="O116" s="364">
        <v>11974200</v>
      </c>
      <c r="P116" s="358">
        <f t="shared" si="31"/>
        <v>9.9856357836014098E-2</v>
      </c>
      <c r="Q116" s="341">
        <v>1.1000000000000001</v>
      </c>
      <c r="R116" s="19" t="s">
        <v>121</v>
      </c>
      <c r="S116" s="230" t="s">
        <v>157</v>
      </c>
      <c r="T116" s="25"/>
    </row>
    <row r="117" spans="1:21" ht="15" customHeight="1" thickBot="1" x14ac:dyDescent="0.3">
      <c r="A117" s="97" t="s">
        <v>122</v>
      </c>
      <c r="B117" s="98">
        <v>0.7</v>
      </c>
      <c r="C117" s="202">
        <v>4945100</v>
      </c>
      <c r="D117" s="100">
        <v>62</v>
      </c>
      <c r="E117" s="100">
        <v>6</v>
      </c>
      <c r="F117" s="203">
        <f t="shared" si="25"/>
        <v>9.6774193548387094E-2</v>
      </c>
      <c r="G117" s="102">
        <f t="shared" si="27"/>
        <v>159500</v>
      </c>
      <c r="H117" s="102">
        <f t="shared" si="26"/>
        <v>35890</v>
      </c>
      <c r="I117" s="62">
        <v>0.8</v>
      </c>
      <c r="J117" s="63">
        <f t="shared" si="28"/>
        <v>0.14285714285714302</v>
      </c>
      <c r="K117" s="34">
        <v>0.79700000000000004</v>
      </c>
      <c r="L117" s="36">
        <f t="shared" si="29"/>
        <v>0.13857142857142879</v>
      </c>
      <c r="M117" s="51">
        <f t="shared" si="17"/>
        <v>0.14285714285714302</v>
      </c>
      <c r="N117" s="271">
        <f t="shared" si="30"/>
        <v>5651542.8571428582</v>
      </c>
      <c r="O117" s="364">
        <v>5722100</v>
      </c>
      <c r="P117" s="358">
        <f t="shared" si="31"/>
        <v>0.13578930812114431</v>
      </c>
      <c r="Q117" s="341">
        <v>0.83499999999999996</v>
      </c>
      <c r="R117" s="19" t="s">
        <v>122</v>
      </c>
      <c r="S117" s="230" t="s">
        <v>157</v>
      </c>
      <c r="T117" s="25"/>
    </row>
    <row r="118" spans="1:21" ht="15" customHeight="1" thickBot="1" x14ac:dyDescent="0.3">
      <c r="A118" s="97" t="s">
        <v>138</v>
      </c>
      <c r="B118" s="98">
        <v>0.8</v>
      </c>
      <c r="C118" s="202">
        <v>234800</v>
      </c>
      <c r="D118" s="100">
        <v>12</v>
      </c>
      <c r="E118" s="100">
        <v>0</v>
      </c>
      <c r="F118" s="203">
        <f t="shared" si="25"/>
        <v>0</v>
      </c>
      <c r="G118" s="102">
        <f t="shared" si="27"/>
        <v>39100</v>
      </c>
      <c r="H118" s="102">
        <f t="shared" si="26"/>
        <v>8800</v>
      </c>
      <c r="I118" s="62">
        <v>0.89</v>
      </c>
      <c r="J118" s="63">
        <f t="shared" si="28"/>
        <v>0.11250000000000004</v>
      </c>
      <c r="K118" s="34">
        <v>0.89100000000000001</v>
      </c>
      <c r="L118" s="36">
        <f t="shared" si="29"/>
        <v>0.11375000000000002</v>
      </c>
      <c r="M118" s="51">
        <f t="shared" si="17"/>
        <v>0.11250000000000004</v>
      </c>
      <c r="N118" s="271">
        <f t="shared" si="30"/>
        <v>261215</v>
      </c>
      <c r="O118" s="364">
        <v>262900</v>
      </c>
      <c r="P118" s="358">
        <f t="shared" si="31"/>
        <v>0.10688474705211104</v>
      </c>
      <c r="Q118" s="341">
        <v>0.94</v>
      </c>
      <c r="R118" s="19" t="s">
        <v>138</v>
      </c>
      <c r="S118" s="230" t="s">
        <v>160</v>
      </c>
      <c r="T118" s="25"/>
    </row>
    <row r="119" spans="1:21" ht="15" customHeight="1" thickBot="1" x14ac:dyDescent="0.3">
      <c r="A119" s="243" t="s">
        <v>123</v>
      </c>
      <c r="B119" s="244">
        <v>0.755</v>
      </c>
      <c r="C119" s="245">
        <v>3245900</v>
      </c>
      <c r="D119" s="246">
        <v>32</v>
      </c>
      <c r="E119" s="246">
        <v>2</v>
      </c>
      <c r="F119" s="247">
        <f t="shared" si="25"/>
        <v>6.25E-2</v>
      </c>
      <c r="G119" s="248">
        <f t="shared" si="27"/>
        <v>202900</v>
      </c>
      <c r="H119" s="248">
        <f t="shared" si="26"/>
        <v>45650</v>
      </c>
      <c r="I119" s="62">
        <v>0.85</v>
      </c>
      <c r="J119" s="63">
        <f t="shared" si="28"/>
        <v>0.1258278145695364</v>
      </c>
      <c r="K119" s="34">
        <v>0.85</v>
      </c>
      <c r="L119" s="36">
        <f t="shared" si="29"/>
        <v>0.1258278145695364</v>
      </c>
      <c r="M119" s="51">
        <f t="shared" si="17"/>
        <v>0.1258278145695364</v>
      </c>
      <c r="N119" s="271">
        <f t="shared" si="30"/>
        <v>3654324.5033112583</v>
      </c>
      <c r="O119" s="364">
        <v>3669500</v>
      </c>
      <c r="P119" s="358">
        <f t="shared" si="31"/>
        <v>0.11543807058182309</v>
      </c>
      <c r="Q119" s="341">
        <v>0.875</v>
      </c>
      <c r="R119" s="19" t="s">
        <v>123</v>
      </c>
      <c r="S119" s="242" t="s">
        <v>159</v>
      </c>
      <c r="U119" s="4"/>
    </row>
    <row r="120" spans="1:21" ht="15" customHeight="1" thickBot="1" x14ac:dyDescent="0.3">
      <c r="A120" s="97" t="s">
        <v>124</v>
      </c>
      <c r="B120" s="98">
        <v>0.76500000000000001</v>
      </c>
      <c r="C120" s="202">
        <v>1756300</v>
      </c>
      <c r="D120" s="100">
        <v>60</v>
      </c>
      <c r="E120" s="100">
        <v>0</v>
      </c>
      <c r="F120" s="203">
        <f>E120/D120</f>
        <v>0</v>
      </c>
      <c r="G120" s="102">
        <f t="shared" si="27"/>
        <v>58500</v>
      </c>
      <c r="H120" s="102">
        <f>ROUND((G120*0.225),-1)</f>
        <v>13160</v>
      </c>
      <c r="I120" s="62">
        <v>0.89</v>
      </c>
      <c r="J120" s="63">
        <f t="shared" si="28"/>
        <v>0.1633986928104576</v>
      </c>
      <c r="K120" s="34">
        <v>0.89100000000000001</v>
      </c>
      <c r="L120" s="36">
        <f t="shared" si="29"/>
        <v>0.16470588235294126</v>
      </c>
      <c r="M120" s="51">
        <f t="shared" si="17"/>
        <v>0.1633986928104576</v>
      </c>
      <c r="N120" s="271">
        <f t="shared" si="30"/>
        <v>2043277.1241830066</v>
      </c>
      <c r="O120" s="364">
        <v>2097600</v>
      </c>
      <c r="P120" s="358">
        <f t="shared" si="31"/>
        <v>0.16270976353928301</v>
      </c>
      <c r="Q120" s="341">
        <v>1</v>
      </c>
      <c r="R120" s="19" t="s">
        <v>124</v>
      </c>
      <c r="S120" s="230" t="s">
        <v>158</v>
      </c>
      <c r="T120" s="25"/>
    </row>
    <row r="121" spans="1:21" ht="15" customHeight="1" thickBot="1" x14ac:dyDescent="0.3">
      <c r="A121" s="91" t="s">
        <v>125</v>
      </c>
      <c r="B121" s="92">
        <v>0.65</v>
      </c>
      <c r="C121" s="183">
        <v>5820100</v>
      </c>
      <c r="D121" s="94">
        <v>121</v>
      </c>
      <c r="E121" s="94">
        <v>13</v>
      </c>
      <c r="F121" s="184">
        <f>E121/D121</f>
        <v>0.10743801652892562</v>
      </c>
      <c r="G121" s="96">
        <f t="shared" si="27"/>
        <v>96200</v>
      </c>
      <c r="H121" s="96">
        <f>ROUND((G121*0.225),-1)</f>
        <v>21650</v>
      </c>
      <c r="I121" s="62">
        <v>0.75</v>
      </c>
      <c r="J121" s="63">
        <f t="shared" si="28"/>
        <v>0.15384615384615374</v>
      </c>
      <c r="K121" s="34">
        <v>0.79600000000000004</v>
      </c>
      <c r="L121" s="36">
        <f t="shared" si="29"/>
        <v>0.22461538461538466</v>
      </c>
      <c r="M121" s="51">
        <f t="shared" si="17"/>
        <v>0.15384615384615374</v>
      </c>
      <c r="N121" s="271">
        <f t="shared" si="30"/>
        <v>6715499.9999999991</v>
      </c>
      <c r="O121" s="364">
        <v>6767100</v>
      </c>
      <c r="P121" s="358">
        <f t="shared" si="31"/>
        <v>0.13994177712757316</v>
      </c>
      <c r="Q121" s="341">
        <v>0.78</v>
      </c>
      <c r="R121" s="19" t="s">
        <v>125</v>
      </c>
      <c r="S121" s="82" t="s">
        <v>155</v>
      </c>
    </row>
    <row r="122" spans="1:21" ht="15" customHeight="1" thickBot="1" x14ac:dyDescent="0.3">
      <c r="A122" s="187" t="s">
        <v>126</v>
      </c>
      <c r="B122" s="188">
        <v>0.77500000000000002</v>
      </c>
      <c r="C122" s="189">
        <v>8783500</v>
      </c>
      <c r="D122" s="190">
        <v>240</v>
      </c>
      <c r="E122" s="190">
        <v>20</v>
      </c>
      <c r="F122" s="191">
        <f>E122/D122</f>
        <v>8.3333333333333329E-2</v>
      </c>
      <c r="G122" s="192">
        <f t="shared" si="27"/>
        <v>73200</v>
      </c>
      <c r="H122" s="192">
        <f>ROUND((G122*0.225),-1)</f>
        <v>16470</v>
      </c>
      <c r="I122" s="65">
        <v>0.83499999999999996</v>
      </c>
      <c r="J122" s="64">
        <f t="shared" si="28"/>
        <v>7.7419354838709653E-2</v>
      </c>
      <c r="K122" s="224">
        <v>0.83399999999999996</v>
      </c>
      <c r="L122" s="46">
        <f t="shared" si="29"/>
        <v>7.6129032258064333E-2</v>
      </c>
      <c r="M122" s="71">
        <f t="shared" si="17"/>
        <v>7.7419354838709653E-2</v>
      </c>
      <c r="N122" s="53">
        <f t="shared" si="30"/>
        <v>9463512.9032258056</v>
      </c>
      <c r="O122" s="368">
        <v>9497500</v>
      </c>
      <c r="P122" s="363">
        <f t="shared" si="31"/>
        <v>7.5177678336404319E-2</v>
      </c>
      <c r="Q122" s="343">
        <v>0.86499999999999999</v>
      </c>
      <c r="R122" s="54" t="s">
        <v>126</v>
      </c>
      <c r="S122" s="234" t="s">
        <v>155</v>
      </c>
    </row>
    <row r="123" spans="1:21" s="25" customFormat="1" ht="15" customHeight="1" thickTop="1" x14ac:dyDescent="0.25">
      <c r="A123" s="19"/>
      <c r="B123" s="20" t="s">
        <v>10</v>
      </c>
      <c r="C123" s="75">
        <f>SUM(C4:C122)</f>
        <v>1682748745</v>
      </c>
      <c r="D123" s="344">
        <f>SUM(D4:D122)</f>
        <v>21804</v>
      </c>
      <c r="E123" s="49"/>
      <c r="F123" s="19"/>
      <c r="G123" s="21"/>
      <c r="H123" s="19"/>
      <c r="I123" s="19"/>
      <c r="J123" s="58"/>
      <c r="K123" s="19"/>
      <c r="L123" s="22"/>
      <c r="M123" s="22"/>
      <c r="N123" s="55">
        <f>SUM(N4:N122)</f>
        <v>1830392829.1723056</v>
      </c>
      <c r="O123" s="24">
        <f>SUM(O4:O122)</f>
        <v>1839778900</v>
      </c>
    </row>
    <row r="124" spans="1:21" ht="15" customHeight="1" thickBot="1" x14ac:dyDescent="0.3">
      <c r="A124" s="29" t="s">
        <v>142</v>
      </c>
      <c r="B124" s="225"/>
      <c r="C124" s="228">
        <v>383900</v>
      </c>
      <c r="D124" s="346" t="s">
        <v>139</v>
      </c>
      <c r="E124" s="346"/>
      <c r="F124" s="9"/>
      <c r="G124" s="9"/>
      <c r="H124" s="9"/>
      <c r="I124" s="9"/>
      <c r="J124" s="59"/>
      <c r="K124" s="10"/>
      <c r="N124" s="339">
        <v>280400</v>
      </c>
      <c r="O124" s="339">
        <v>280400</v>
      </c>
      <c r="P124" s="29" t="s">
        <v>140</v>
      </c>
    </row>
    <row r="125" spans="1:21" ht="15" customHeight="1" thickTop="1" x14ac:dyDescent="0.25">
      <c r="A125" s="29"/>
      <c r="B125" s="2"/>
      <c r="C125" s="26">
        <f>SUM(C123:C124)</f>
        <v>1683132645</v>
      </c>
      <c r="D125" s="346"/>
      <c r="E125" s="346"/>
      <c r="K125" s="11"/>
      <c r="N125" s="50">
        <f>SUM(N123:N124)</f>
        <v>1830673229.1723056</v>
      </c>
      <c r="O125" s="227">
        <f>SUM(O123:O124)</f>
        <v>1840059300</v>
      </c>
      <c r="P125" s="340"/>
    </row>
    <row r="126" spans="1:21" ht="15" customHeight="1" x14ac:dyDescent="0.25">
      <c r="A126" s="29"/>
      <c r="B126" s="2"/>
      <c r="C126" s="67"/>
      <c r="D126" s="353"/>
      <c r="E126" s="353"/>
      <c r="I126" s="1" t="s">
        <v>18</v>
      </c>
      <c r="K126" s="261">
        <v>0.4551</v>
      </c>
      <c r="N126" s="23"/>
    </row>
    <row r="127" spans="1:21" ht="15" customHeight="1" x14ac:dyDescent="0.3">
      <c r="A127" s="48"/>
      <c r="B127" s="2"/>
      <c r="K127" s="14" t="s">
        <v>20</v>
      </c>
      <c r="O127" s="28"/>
    </row>
    <row r="128" spans="1:21" ht="15" customHeight="1" x14ac:dyDescent="0.3">
      <c r="B128" s="25" t="s">
        <v>198</v>
      </c>
      <c r="C128" s="25"/>
      <c r="K128" s="14"/>
      <c r="N128" s="262">
        <f>(O125/C125)-1</f>
        <v>9.3234870980712259E-2</v>
      </c>
      <c r="O128" s="353" t="s">
        <v>141</v>
      </c>
      <c r="P128" s="353"/>
      <c r="Q128" s="4"/>
      <c r="R128" s="16"/>
    </row>
    <row r="129" spans="1:18" ht="15" customHeight="1" thickBot="1" x14ac:dyDescent="0.35">
      <c r="A129" s="29" t="s">
        <v>199</v>
      </c>
      <c r="B129" s="29"/>
      <c r="C129" s="29"/>
      <c r="D129" s="357" t="s">
        <v>200</v>
      </c>
      <c r="E129" s="357"/>
      <c r="G129" s="27" t="s">
        <v>19</v>
      </c>
      <c r="I129" s="60">
        <f>-1+(50/45.51)</f>
        <v>9.8659635245001098E-2</v>
      </c>
      <c r="K129" s="14" t="s">
        <v>19</v>
      </c>
      <c r="N129" s="6"/>
      <c r="P129" s="6"/>
      <c r="Q129" s="8"/>
      <c r="R129" s="17"/>
    </row>
    <row r="130" spans="1:18" ht="15" customHeight="1" thickBot="1" x14ac:dyDescent="0.3">
      <c r="A130" s="351" t="s">
        <v>201</v>
      </c>
      <c r="B130" s="351"/>
      <c r="C130" s="351"/>
      <c r="D130" s="355" t="s">
        <v>197</v>
      </c>
      <c r="E130" s="355"/>
      <c r="K130" s="11"/>
      <c r="N130" s="6"/>
      <c r="P130" s="273">
        <v>0.4955</v>
      </c>
      <c r="Q130" s="274" t="s">
        <v>185</v>
      </c>
      <c r="R130" s="275"/>
    </row>
    <row r="131" spans="1:18" ht="15" customHeight="1" x14ac:dyDescent="0.25">
      <c r="B131" s="2"/>
      <c r="K131" s="11"/>
      <c r="N131" s="265"/>
      <c r="O131" s="263"/>
    </row>
    <row r="132" spans="1:18" ht="15" customHeight="1" x14ac:dyDescent="0.25">
      <c r="B132" s="226"/>
      <c r="C132" s="18"/>
      <c r="D132" s="12"/>
      <c r="E132" s="12"/>
      <c r="F132" s="12"/>
      <c r="G132" s="12"/>
      <c r="H132" s="12"/>
      <c r="I132" s="12"/>
      <c r="J132" s="61"/>
      <c r="K132" s="13"/>
      <c r="O132" s="264"/>
    </row>
    <row r="133" spans="1:18" ht="15" customHeight="1" x14ac:dyDescent="0.25">
      <c r="B133" s="2"/>
    </row>
    <row r="134" spans="1:18" ht="14.25" customHeight="1" x14ac:dyDescent="0.25">
      <c r="A134" s="354" t="s">
        <v>189</v>
      </c>
      <c r="B134" s="354"/>
      <c r="C134" s="354"/>
    </row>
    <row r="135" spans="1:18" ht="14.25" customHeight="1" x14ac:dyDescent="0.25">
      <c r="A135" s="354" t="s">
        <v>190</v>
      </c>
      <c r="B135" s="354"/>
      <c r="C135" s="354"/>
      <c r="E135" s="310"/>
      <c r="F135" s="310"/>
    </row>
    <row r="136" spans="1:18" ht="14.25" customHeight="1" x14ac:dyDescent="0.25">
      <c r="A136" s="354" t="s">
        <v>191</v>
      </c>
      <c r="B136" s="354"/>
      <c r="C136" s="354"/>
      <c r="E136" s="311"/>
    </row>
    <row r="137" spans="1:18" ht="14.25" customHeight="1" x14ac:dyDescent="0.25">
      <c r="A137" s="354" t="s">
        <v>192</v>
      </c>
      <c r="B137" s="354"/>
      <c r="C137" s="354"/>
      <c r="E137" s="311"/>
    </row>
    <row r="138" spans="1:18" ht="14.25" customHeight="1" x14ac:dyDescent="0.25">
      <c r="A138" s="354" t="s">
        <v>193</v>
      </c>
      <c r="B138" s="354"/>
      <c r="C138" s="354"/>
    </row>
    <row r="139" spans="1:18" x14ac:dyDescent="0.25">
      <c r="A139" s="352"/>
      <c r="B139" s="352"/>
      <c r="C139" s="352"/>
    </row>
    <row r="140" spans="1:18" x14ac:dyDescent="0.25">
      <c r="A140" s="352"/>
      <c r="B140" s="352"/>
      <c r="C140" s="352"/>
    </row>
    <row r="141" spans="1:18" x14ac:dyDescent="0.25">
      <c r="A141" s="352"/>
      <c r="B141" s="352"/>
      <c r="C141" s="352"/>
    </row>
    <row r="142" spans="1:18" x14ac:dyDescent="0.25">
      <c r="A142" s="352"/>
      <c r="B142" s="352"/>
      <c r="C142" s="352"/>
    </row>
    <row r="143" spans="1:18" x14ac:dyDescent="0.25">
      <c r="B143" s="2"/>
    </row>
  </sheetData>
  <mergeCells count="14">
    <mergeCell ref="O128:P128"/>
    <mergeCell ref="A135:C135"/>
    <mergeCell ref="A138:C138"/>
    <mergeCell ref="A1:P1"/>
    <mergeCell ref="D129:E129"/>
    <mergeCell ref="D130:E130"/>
    <mergeCell ref="A141:C141"/>
    <mergeCell ref="A142:C142"/>
    <mergeCell ref="D126:E126"/>
    <mergeCell ref="A140:C140"/>
    <mergeCell ref="A136:C136"/>
    <mergeCell ref="A137:C137"/>
    <mergeCell ref="A139:C139"/>
    <mergeCell ref="A134:C134"/>
  </mergeCells>
  <phoneticPr fontId="3" type="noConversion"/>
  <pageMargins left="6.5624999999999998E-3" right="0" top="0.75" bottom="0.75" header="0.3" footer="0.3"/>
  <pageSetup paperSize="5" scale="48" fitToHeight="0" orientation="portrait" r:id="rId1"/>
  <headerFooter alignWithMargins="0"/>
  <ignoredErrors>
    <ignoredError sqref="A37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>Redford Township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Powers</dc:creator>
  <cp:lastModifiedBy>Rachel Cicotte</cp:lastModifiedBy>
  <cp:lastPrinted>2022-10-31T13:08:17Z</cp:lastPrinted>
  <dcterms:created xsi:type="dcterms:W3CDTF">2009-12-02T15:05:11Z</dcterms:created>
  <dcterms:modified xsi:type="dcterms:W3CDTF">2026-03-03T22:04:03Z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2026-03-03T22:03:52Z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14dabda5-78b6-4ab0-8eeb-c20279a340ea</vt:lpwstr>
  </property>
  <property fmtid="{D5CDD505-2E9C-101B-9397-08002B2CF9AE}" pid="7" name="MSIP_Label_defa4170-0d19-0005-0004-bc88714345d2_ActionId">
    <vt:lpwstr>425d462b-1a55-4efe-8593-ddf3f8b4021a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