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WCA Assessing\ECF\2026\Comm-Ind\"/>
    </mc:Choice>
  </mc:AlternateContent>
  <xr:revisionPtr revIDLastSave="0" documentId="13_ncr:1_{ECFBA6FD-0BC0-4F57-B1B6-0595D6283883}" xr6:coauthVersionLast="47" xr6:coauthVersionMax="47" xr10:uidLastSave="{00000000-0000-0000-0000-000000000000}"/>
  <bookViews>
    <workbookView xWindow="-110" yWindow="-110" windowWidth="38620" windowHeight="21100" activeTab="2" xr2:uid="{00000000-000D-0000-FFFF-FFFF00000000}"/>
  </bookViews>
  <sheets>
    <sheet name="E.C.F. Analysis" sheetId="1" r:id="rId1"/>
    <sheet name="Industrial" sheetId="2" r:id="rId2"/>
    <sheet name="Restuarant" sheetId="3" r:id="rId3"/>
    <sheet name="Comm Misc" sheetId="4" r:id="rId4"/>
    <sheet name="Auto Related" sheetId="5" r:id="rId5"/>
    <sheet name="Office" sheetId="6" r:id="rId6"/>
    <sheet name="Retail" sheetId="10" r:id="rId7"/>
    <sheet name="Shopping Center" sheetId="9" r:id="rId8"/>
    <sheet name="Multi Res" sheetId="7" r:id="rId9"/>
    <sheet name="Mobile Home Park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M9" i="3"/>
  <c r="O9" i="3" s="1"/>
  <c r="Q9" i="3"/>
  <c r="J8" i="6"/>
  <c r="M8" i="6"/>
  <c r="O8" i="6" s="1"/>
  <c r="S8" i="6" s="1"/>
  <c r="J7" i="6"/>
  <c r="M7" i="6"/>
  <c r="O7" i="6" s="1"/>
  <c r="S7" i="6" s="1"/>
  <c r="J12" i="5"/>
  <c r="M12" i="5"/>
  <c r="O12" i="5" s="1"/>
  <c r="Q8" i="6" l="1"/>
  <c r="Q7" i="6"/>
  <c r="Q12" i="5"/>
  <c r="J13" i="9"/>
  <c r="M13" i="9"/>
  <c r="O13" i="9"/>
  <c r="S13" i="9" s="1"/>
  <c r="Q13" i="9"/>
  <c r="J12" i="9"/>
  <c r="M12" i="9"/>
  <c r="O12" i="9" s="1"/>
  <c r="S12" i="9" s="1"/>
  <c r="J11" i="9"/>
  <c r="M11" i="9"/>
  <c r="O11" i="9" s="1"/>
  <c r="S11" i="9" s="1"/>
  <c r="J2" i="9"/>
  <c r="M2" i="9"/>
  <c r="O2" i="9" s="1"/>
  <c r="S2" i="9" s="1"/>
  <c r="S3" i="9"/>
  <c r="J17" i="5"/>
  <c r="M17" i="5"/>
  <c r="O17" i="5" s="1"/>
  <c r="J11" i="3"/>
  <c r="M11" i="3"/>
  <c r="O11" i="3" s="1"/>
  <c r="Q11" i="9" l="1"/>
  <c r="Q12" i="9"/>
  <c r="Q2" i="9"/>
  <c r="Q17" i="5"/>
  <c r="Q11" i="3"/>
  <c r="N25" i="6"/>
  <c r="K25" i="6"/>
  <c r="I25" i="6"/>
  <c r="H25" i="6"/>
  <c r="E25" i="6"/>
  <c r="M11" i="6"/>
  <c r="Q11" i="6" s="1"/>
  <c r="J11" i="6"/>
  <c r="M9" i="6"/>
  <c r="Q9" i="6" s="1"/>
  <c r="J9" i="6"/>
  <c r="M14" i="6"/>
  <c r="Q14" i="6" s="1"/>
  <c r="J14" i="6"/>
  <c r="M21" i="6"/>
  <c r="O21" i="6" s="1"/>
  <c r="S21" i="6" s="1"/>
  <c r="J21" i="6"/>
  <c r="M23" i="6"/>
  <c r="O23" i="6" s="1"/>
  <c r="S23" i="6" s="1"/>
  <c r="J23" i="6"/>
  <c r="M16" i="6"/>
  <c r="Q16" i="6" s="1"/>
  <c r="J16" i="6"/>
  <c r="M5" i="6"/>
  <c r="Q5" i="6" s="1"/>
  <c r="J5" i="6"/>
  <c r="M24" i="6"/>
  <c r="O24" i="6" s="1"/>
  <c r="S24" i="6" s="1"/>
  <c r="J24" i="6"/>
  <c r="M17" i="6"/>
  <c r="Q17" i="6" s="1"/>
  <c r="J17" i="6"/>
  <c r="N14" i="9"/>
  <c r="K14" i="9"/>
  <c r="I14" i="9"/>
  <c r="H14" i="9"/>
  <c r="E14" i="9"/>
  <c r="S7" i="9"/>
  <c r="S10" i="9"/>
  <c r="M9" i="9"/>
  <c r="O9" i="9" s="1"/>
  <c r="S9" i="9" s="1"/>
  <c r="J9" i="9"/>
  <c r="S4" i="9"/>
  <c r="S6" i="9"/>
  <c r="M5" i="9"/>
  <c r="O5" i="9" s="1"/>
  <c r="S5" i="9" s="1"/>
  <c r="J5" i="9"/>
  <c r="M8" i="9"/>
  <c r="J8" i="9"/>
  <c r="N44" i="10"/>
  <c r="K44" i="10"/>
  <c r="I44" i="10"/>
  <c r="H44" i="10"/>
  <c r="E44" i="10"/>
  <c r="S16" i="10"/>
  <c r="S7" i="10"/>
  <c r="S21" i="10"/>
  <c r="S6" i="10"/>
  <c r="S20" i="10"/>
  <c r="S13" i="10"/>
  <c r="M5" i="10"/>
  <c r="Q5" i="10" s="1"/>
  <c r="J5" i="10"/>
  <c r="S36" i="10"/>
  <c r="M35" i="10"/>
  <c r="Q35" i="10" s="1"/>
  <c r="J35" i="10"/>
  <c r="M4" i="10"/>
  <c r="O4" i="10" s="1"/>
  <c r="S4" i="10" s="1"/>
  <c r="J4" i="10"/>
  <c r="M17" i="10"/>
  <c r="O17" i="10" s="1"/>
  <c r="S17" i="10" s="1"/>
  <c r="J17" i="10"/>
  <c r="M25" i="10"/>
  <c r="O25" i="10" s="1"/>
  <c r="S25" i="10" s="1"/>
  <c r="J25" i="10"/>
  <c r="M42" i="10"/>
  <c r="Q42" i="10" s="1"/>
  <c r="J42" i="10"/>
  <c r="M27" i="10"/>
  <c r="O27" i="10" s="1"/>
  <c r="S27" i="10" s="1"/>
  <c r="J27" i="10"/>
  <c r="M31" i="10"/>
  <c r="Q31" i="10" s="1"/>
  <c r="J31" i="10"/>
  <c r="M33" i="10"/>
  <c r="Q33" i="10" s="1"/>
  <c r="J33" i="10"/>
  <c r="S11" i="10"/>
  <c r="M12" i="10"/>
  <c r="Q12" i="10" s="1"/>
  <c r="J12" i="10"/>
  <c r="M28" i="10"/>
  <c r="O28" i="10" s="1"/>
  <c r="S28" i="10" s="1"/>
  <c r="J28" i="10"/>
  <c r="S22" i="10"/>
  <c r="M41" i="10"/>
  <c r="Q41" i="10" s="1"/>
  <c r="J41" i="10"/>
  <c r="M9" i="10"/>
  <c r="O9" i="10" s="1"/>
  <c r="S9" i="10" s="1"/>
  <c r="J9" i="10"/>
  <c r="M43" i="10"/>
  <c r="Q43" i="10" s="1"/>
  <c r="J43" i="10"/>
  <c r="M38" i="10"/>
  <c r="O38" i="10" s="1"/>
  <c r="S38" i="10" s="1"/>
  <c r="J38" i="10"/>
  <c r="M8" i="10"/>
  <c r="Q8" i="10" s="1"/>
  <c r="J8" i="10"/>
  <c r="S15" i="10"/>
  <c r="M23" i="10"/>
  <c r="Q23" i="10" s="1"/>
  <c r="J23" i="10"/>
  <c r="M24" i="10"/>
  <c r="J24" i="10"/>
  <c r="Q9" i="10" l="1"/>
  <c r="Q4" i="10"/>
  <c r="Q17" i="10"/>
  <c r="O16" i="6"/>
  <c r="S16" i="6" s="1"/>
  <c r="O9" i="6"/>
  <c r="S9" i="6" s="1"/>
  <c r="J26" i="6"/>
  <c r="J27" i="6"/>
  <c r="Q23" i="6"/>
  <c r="Q21" i="6"/>
  <c r="Q24" i="6"/>
  <c r="M25" i="6"/>
  <c r="O26" i="6" s="1"/>
  <c r="O14" i="6"/>
  <c r="S14" i="6" s="1"/>
  <c r="O5" i="6"/>
  <c r="S5" i="6" s="1"/>
  <c r="O11" i="6"/>
  <c r="S11" i="6" s="1"/>
  <c r="O17" i="6"/>
  <c r="M14" i="9"/>
  <c r="O15" i="9" s="1"/>
  <c r="J16" i="9"/>
  <c r="J15" i="9"/>
  <c r="O8" i="9"/>
  <c r="Q8" i="9"/>
  <c r="Q9" i="9"/>
  <c r="Q5" i="9"/>
  <c r="M44" i="10"/>
  <c r="O45" i="10" s="1"/>
  <c r="O41" i="10"/>
  <c r="S41" i="10" s="1"/>
  <c r="O35" i="10"/>
  <c r="S35" i="10" s="1"/>
  <c r="Q28" i="10"/>
  <c r="Q25" i="10"/>
  <c r="J45" i="10"/>
  <c r="J46" i="10"/>
  <c r="Q27" i="10"/>
  <c r="Q38" i="10"/>
  <c r="O24" i="10"/>
  <c r="O12" i="10"/>
  <c r="S12" i="10" s="1"/>
  <c r="Q24" i="10"/>
  <c r="O23" i="10"/>
  <c r="S23" i="10" s="1"/>
  <c r="O33" i="10"/>
  <c r="S33" i="10" s="1"/>
  <c r="O43" i="10"/>
  <c r="S43" i="10" s="1"/>
  <c r="O42" i="10"/>
  <c r="S42" i="10" s="1"/>
  <c r="O5" i="10"/>
  <c r="S5" i="10" s="1"/>
  <c r="O8" i="10"/>
  <c r="S8" i="10" s="1"/>
  <c r="O31" i="10"/>
  <c r="S31" i="10" s="1"/>
  <c r="Q44" i="10" l="1"/>
  <c r="R27" i="6"/>
  <c r="Q25" i="6"/>
  <c r="O27" i="6"/>
  <c r="S25" i="6" s="1"/>
  <c r="S17" i="6"/>
  <c r="R26" i="6"/>
  <c r="Q14" i="9"/>
  <c r="R15" i="9"/>
  <c r="S8" i="9"/>
  <c r="R16" i="9" s="1"/>
  <c r="O16" i="9"/>
  <c r="S14" i="9" s="1"/>
  <c r="O46" i="10"/>
  <c r="S44" i="10" s="1"/>
  <c r="R45" i="10"/>
  <c r="S24" i="10"/>
  <c r="R46" i="10" s="1"/>
  <c r="T27" i="6" l="1"/>
  <c r="T16" i="9"/>
  <c r="T46" i="10"/>
  <c r="J33" i="2" l="1"/>
  <c r="M33" i="2"/>
  <c r="O33" i="2" s="1"/>
  <c r="S33" i="2" s="1"/>
  <c r="Q33" i="2"/>
  <c r="M16" i="2"/>
  <c r="O16" i="2" s="1"/>
  <c r="S16" i="2" s="1"/>
  <c r="J16" i="2"/>
  <c r="M14" i="2"/>
  <c r="Q14" i="2" s="1"/>
  <c r="J14" i="2"/>
  <c r="M13" i="2"/>
  <c r="Q13" i="2" s="1"/>
  <c r="J13" i="2"/>
  <c r="M11" i="2"/>
  <c r="Q11" i="2" s="1"/>
  <c r="J11" i="2"/>
  <c r="M10" i="2"/>
  <c r="Q10" i="2" s="1"/>
  <c r="J10" i="2"/>
  <c r="M9" i="2"/>
  <c r="Q9" i="2" s="1"/>
  <c r="J9" i="2"/>
  <c r="N22" i="2"/>
  <c r="K22" i="2"/>
  <c r="I22" i="2"/>
  <c r="H22" i="2"/>
  <c r="E22" i="2"/>
  <c r="M21" i="2"/>
  <c r="Q21" i="2" s="1"/>
  <c r="J21" i="2"/>
  <c r="M20" i="2"/>
  <c r="Q20" i="2" s="1"/>
  <c r="J20" i="2"/>
  <c r="M19" i="2"/>
  <c r="Q19" i="2" s="1"/>
  <c r="J19" i="2"/>
  <c r="M6" i="2"/>
  <c r="Q6" i="2" s="1"/>
  <c r="J6" i="2"/>
  <c r="N41" i="2"/>
  <c r="K41" i="2"/>
  <c r="I41" i="2"/>
  <c r="H41" i="2"/>
  <c r="E41" i="2"/>
  <c r="M40" i="2"/>
  <c r="Q40" i="2" s="1"/>
  <c r="J40" i="2"/>
  <c r="M39" i="2"/>
  <c r="Q39" i="2" s="1"/>
  <c r="J39" i="2"/>
  <c r="M38" i="2"/>
  <c r="Q38" i="2" s="1"/>
  <c r="J38" i="2"/>
  <c r="Q16" i="2" l="1"/>
  <c r="Q22" i="2" s="1"/>
  <c r="O11" i="2"/>
  <c r="S11" i="2" s="1"/>
  <c r="O10" i="2"/>
  <c r="S10" i="2" s="1"/>
  <c r="O14" i="2"/>
  <c r="S14" i="2" s="1"/>
  <c r="O9" i="2"/>
  <c r="S9" i="2" s="1"/>
  <c r="O13" i="2"/>
  <c r="S13" i="2" s="1"/>
  <c r="J23" i="2"/>
  <c r="J24" i="2"/>
  <c r="O19" i="2"/>
  <c r="S19" i="2" s="1"/>
  <c r="M22" i="2"/>
  <c r="O23" i="2" s="1"/>
  <c r="O20" i="2"/>
  <c r="S20" i="2" s="1"/>
  <c r="O6" i="2"/>
  <c r="O21" i="2"/>
  <c r="S21" i="2" s="1"/>
  <c r="J43" i="2"/>
  <c r="O40" i="2"/>
  <c r="S40" i="2" s="1"/>
  <c r="O39" i="2"/>
  <c r="S39" i="2" s="1"/>
  <c r="J42" i="2"/>
  <c r="Q41" i="2"/>
  <c r="M41" i="2"/>
  <c r="O42" i="2" s="1"/>
  <c r="O38" i="2"/>
  <c r="S38" i="2" s="1"/>
  <c r="O24" i="2" l="1"/>
  <c r="S6" i="2"/>
  <c r="R24" i="2" s="1"/>
  <c r="R23" i="2"/>
  <c r="O43" i="2"/>
  <c r="S41" i="2" s="1"/>
  <c r="R42" i="2"/>
  <c r="R43" i="2"/>
  <c r="T24" i="2" l="1"/>
  <c r="S22" i="2"/>
  <c r="T43" i="2"/>
  <c r="I40" i="7" l="1"/>
  <c r="H40" i="7"/>
  <c r="G40" i="7"/>
  <c r="F40" i="7"/>
  <c r="N18" i="5" l="1"/>
  <c r="K18" i="5"/>
  <c r="I18" i="5"/>
  <c r="H18" i="5"/>
  <c r="E18" i="5"/>
  <c r="M6" i="5"/>
  <c r="Q6" i="5" s="1"/>
  <c r="J6" i="5"/>
  <c r="M16" i="5"/>
  <c r="Q16" i="5" s="1"/>
  <c r="J16" i="5"/>
  <c r="M9" i="5"/>
  <c r="O9" i="5" s="1"/>
  <c r="J9" i="5"/>
  <c r="M15" i="5"/>
  <c r="Q15" i="5" s="1"/>
  <c r="J15" i="5"/>
  <c r="M7" i="5"/>
  <c r="Q7" i="5" s="1"/>
  <c r="J7" i="5"/>
  <c r="M10" i="5"/>
  <c r="Q10" i="5" s="1"/>
  <c r="J10" i="5"/>
  <c r="M13" i="5"/>
  <c r="Q13" i="5" s="1"/>
  <c r="J13" i="5"/>
  <c r="N17" i="4"/>
  <c r="K17" i="4"/>
  <c r="I17" i="4"/>
  <c r="H17" i="4"/>
  <c r="E17" i="4"/>
  <c r="N15" i="3"/>
  <c r="K15" i="3"/>
  <c r="I15" i="3"/>
  <c r="H15" i="3"/>
  <c r="E15" i="3"/>
  <c r="M6" i="3"/>
  <c r="Q6" i="3" s="1"/>
  <c r="J6" i="3"/>
  <c r="M5" i="3"/>
  <c r="Q5" i="3" s="1"/>
  <c r="J5" i="3"/>
  <c r="M8" i="3"/>
  <c r="J8" i="3"/>
  <c r="M3" i="3"/>
  <c r="Q3" i="3" s="1"/>
  <c r="J3" i="3"/>
  <c r="N91" i="1"/>
  <c r="K91" i="1"/>
  <c r="I91" i="1"/>
  <c r="H91" i="1"/>
  <c r="E91" i="1"/>
  <c r="M45" i="1"/>
  <c r="Q45" i="1" s="1"/>
  <c r="J45" i="1"/>
  <c r="M68" i="1"/>
  <c r="Q68" i="1" s="1"/>
  <c r="J68" i="1"/>
  <c r="M86" i="1"/>
  <c r="J86" i="1"/>
  <c r="M52" i="1"/>
  <c r="Q52" i="1" s="1"/>
  <c r="J52" i="1"/>
  <c r="M56" i="1"/>
  <c r="Q56" i="1" s="1"/>
  <c r="J56" i="1"/>
  <c r="M63" i="1"/>
  <c r="Q63" i="1" s="1"/>
  <c r="J63" i="1"/>
  <c r="M51" i="1"/>
  <c r="O51" i="1" s="1"/>
  <c r="J51" i="1"/>
  <c r="M82" i="1"/>
  <c r="O82" i="1" s="1"/>
  <c r="J82" i="1"/>
  <c r="M60" i="1"/>
  <c r="Q60" i="1" s="1"/>
  <c r="J60" i="1"/>
  <c r="M76" i="1"/>
  <c r="Q76" i="1" s="1"/>
  <c r="J76" i="1"/>
  <c r="M18" i="1"/>
  <c r="Q18" i="1" s="1"/>
  <c r="J18" i="1"/>
  <c r="M28" i="1"/>
  <c r="Q28" i="1" s="1"/>
  <c r="J28" i="1"/>
  <c r="M46" i="1"/>
  <c r="Q46" i="1" s="1"/>
  <c r="J46" i="1"/>
  <c r="M69" i="1"/>
  <c r="Q69" i="1" s="1"/>
  <c r="J69" i="1"/>
  <c r="M58" i="1"/>
  <c r="Q58" i="1" s="1"/>
  <c r="J58" i="1"/>
  <c r="M3" i="1"/>
  <c r="O3" i="1" s="1"/>
  <c r="J3" i="1"/>
  <c r="M25" i="1"/>
  <c r="Q25" i="1" s="1"/>
  <c r="J25" i="1"/>
  <c r="M85" i="1"/>
  <c r="Q85" i="1" s="1"/>
  <c r="J85" i="1"/>
  <c r="M61" i="1"/>
  <c r="Q61" i="1" s="1"/>
  <c r="J61" i="1"/>
  <c r="M54" i="1"/>
  <c r="Q54" i="1" s="1"/>
  <c r="J54" i="1"/>
  <c r="M65" i="1"/>
  <c r="J65" i="1"/>
  <c r="M17" i="1"/>
  <c r="O17" i="1" s="1"/>
  <c r="J17" i="1"/>
  <c r="M7" i="1"/>
  <c r="Q7" i="1" s="1"/>
  <c r="J7" i="1"/>
  <c r="M53" i="1"/>
  <c r="Q53" i="1" s="1"/>
  <c r="J53" i="1"/>
  <c r="M26" i="1"/>
  <c r="Q26" i="1" s="1"/>
  <c r="J26" i="1"/>
  <c r="M57" i="1"/>
  <c r="O57" i="1" s="1"/>
  <c r="J57" i="1"/>
  <c r="M62" i="1"/>
  <c r="Q62" i="1" s="1"/>
  <c r="J62" i="1"/>
  <c r="M81" i="1"/>
  <c r="Q81" i="1" s="1"/>
  <c r="J81" i="1"/>
  <c r="M47" i="1"/>
  <c r="Q47" i="1" s="1"/>
  <c r="J47" i="1"/>
  <c r="M15" i="1"/>
  <c r="Q15" i="1" s="1"/>
  <c r="J15" i="1"/>
  <c r="M5" i="1"/>
  <c r="O5" i="1" s="1"/>
  <c r="J5" i="1"/>
  <c r="M42" i="1"/>
  <c r="Q42" i="1" s="1"/>
  <c r="J42" i="1"/>
  <c r="M40" i="1"/>
  <c r="O40" i="1" s="1"/>
  <c r="J40" i="1"/>
  <c r="M37" i="1"/>
  <c r="O37" i="1" s="1"/>
  <c r="J37" i="1"/>
  <c r="M44" i="1"/>
  <c r="Q44" i="1" s="1"/>
  <c r="J44" i="1"/>
  <c r="M34" i="1"/>
  <c r="Q34" i="1" s="1"/>
  <c r="J34" i="1"/>
  <c r="M39" i="1"/>
  <c r="Q39" i="1" s="1"/>
  <c r="J39" i="1"/>
  <c r="M41" i="1"/>
  <c r="Q41" i="1" s="1"/>
  <c r="J41" i="1"/>
  <c r="M50" i="1"/>
  <c r="Q50" i="1" s="1"/>
  <c r="J50" i="1"/>
  <c r="M83" i="1"/>
  <c r="O83" i="1" s="1"/>
  <c r="J83" i="1"/>
  <c r="M66" i="1"/>
  <c r="Q66" i="1" s="1"/>
  <c r="J66" i="1"/>
  <c r="M32" i="1"/>
  <c r="Q32" i="1" s="1"/>
  <c r="J32" i="1"/>
  <c r="M84" i="1"/>
  <c r="O84" i="1" s="1"/>
  <c r="J84" i="1"/>
  <c r="M22" i="1"/>
  <c r="Q22" i="1" s="1"/>
  <c r="J22" i="1"/>
  <c r="M43" i="1"/>
  <c r="O43" i="1" s="1"/>
  <c r="J43" i="1"/>
  <c r="M31" i="1"/>
  <c r="Q31" i="1" s="1"/>
  <c r="J31" i="1"/>
  <c r="M33" i="1"/>
  <c r="Q33" i="1" s="1"/>
  <c r="J33" i="1"/>
  <c r="M4" i="1"/>
  <c r="O4" i="1" s="1"/>
  <c r="J4" i="1"/>
  <c r="M9" i="1"/>
  <c r="O9" i="1" s="1"/>
  <c r="J9" i="1"/>
  <c r="M19" i="1"/>
  <c r="Q19" i="1" s="1"/>
  <c r="J19" i="1"/>
  <c r="M64" i="1"/>
  <c r="Q64" i="1" s="1"/>
  <c r="J64" i="1"/>
  <c r="M48" i="1"/>
  <c r="J48" i="1"/>
  <c r="M90" i="1"/>
  <c r="Q90" i="1" s="1"/>
  <c r="J90" i="1"/>
  <c r="M74" i="1"/>
  <c r="Q74" i="1" s="1"/>
  <c r="J74" i="1"/>
  <c r="M16" i="1"/>
  <c r="Q16" i="1" s="1"/>
  <c r="J16" i="1"/>
  <c r="M6" i="1"/>
  <c r="Q6" i="1" s="1"/>
  <c r="J6" i="1"/>
  <c r="M77" i="1"/>
  <c r="O77" i="1" s="1"/>
  <c r="J77" i="1"/>
  <c r="M70" i="1"/>
  <c r="Q70" i="1" s="1"/>
  <c r="J70" i="1"/>
  <c r="M12" i="1"/>
  <c r="Q12" i="1" s="1"/>
  <c r="J12" i="1"/>
  <c r="M21" i="1"/>
  <c r="O21" i="1" s="1"/>
  <c r="J21" i="1"/>
  <c r="M14" i="1"/>
  <c r="Q14" i="1" s="1"/>
  <c r="J14" i="1"/>
  <c r="M10" i="1"/>
  <c r="Q10" i="1" s="1"/>
  <c r="J10" i="1"/>
  <c r="M80" i="1"/>
  <c r="Q80" i="1" s="1"/>
  <c r="J80" i="1"/>
  <c r="M24" i="1"/>
  <c r="Q24" i="1" s="1"/>
  <c r="J24" i="1"/>
  <c r="M27" i="1"/>
  <c r="Q27" i="1" s="1"/>
  <c r="J27" i="1"/>
  <c r="M38" i="1"/>
  <c r="J38" i="1"/>
  <c r="M35" i="1"/>
  <c r="O35" i="1" s="1"/>
  <c r="J35" i="1"/>
  <c r="M73" i="1"/>
  <c r="O73" i="1" s="1"/>
  <c r="J73" i="1"/>
  <c r="M78" i="1"/>
  <c r="Q78" i="1" s="1"/>
  <c r="J78" i="1"/>
  <c r="M59" i="1"/>
  <c r="O59" i="1" s="1"/>
  <c r="J59" i="1"/>
  <c r="M55" i="1"/>
  <c r="O55" i="1" s="1"/>
  <c r="J55" i="1"/>
  <c r="M23" i="1"/>
  <c r="O23" i="1" s="1"/>
  <c r="J23" i="1"/>
  <c r="M11" i="1"/>
  <c r="J11" i="1"/>
  <c r="M87" i="1"/>
  <c r="Q87" i="1" s="1"/>
  <c r="J87" i="1"/>
  <c r="M75" i="1"/>
  <c r="Q75" i="1" s="1"/>
  <c r="J75" i="1"/>
  <c r="M2" i="1"/>
  <c r="Q2" i="1" s="1"/>
  <c r="J2" i="1"/>
  <c r="M71" i="1"/>
  <c r="Q71" i="1" s="1"/>
  <c r="J71" i="1"/>
  <c r="M89" i="1"/>
  <c r="Q89" i="1" s="1"/>
  <c r="J89" i="1"/>
  <c r="M49" i="1"/>
  <c r="Q49" i="1" s="1"/>
  <c r="J49" i="1"/>
  <c r="M36" i="1"/>
  <c r="O36" i="1" s="1"/>
  <c r="J36" i="1"/>
  <c r="M20" i="1"/>
  <c r="Q20" i="1" s="1"/>
  <c r="J20" i="1"/>
  <c r="M79" i="1"/>
  <c r="Q79" i="1" s="1"/>
  <c r="J79" i="1"/>
  <c r="M88" i="1"/>
  <c r="Q88" i="1" s="1"/>
  <c r="J88" i="1"/>
  <c r="M67" i="1"/>
  <c r="Q67" i="1" s="1"/>
  <c r="J67" i="1"/>
  <c r="M29" i="1"/>
  <c r="O29" i="1" s="1"/>
  <c r="J29" i="1"/>
  <c r="M8" i="1"/>
  <c r="Q8" i="1" s="1"/>
  <c r="J8" i="1"/>
  <c r="M72" i="1"/>
  <c r="O72" i="1" s="1"/>
  <c r="J72" i="1"/>
  <c r="M30" i="1"/>
  <c r="Q30" i="1" s="1"/>
  <c r="J30" i="1"/>
  <c r="M13" i="1"/>
  <c r="O13" i="1" s="1"/>
  <c r="J13" i="1"/>
  <c r="O13" i="5" l="1"/>
  <c r="Q9" i="5"/>
  <c r="O16" i="5"/>
  <c r="J19" i="5"/>
  <c r="O7" i="5"/>
  <c r="J20" i="5"/>
  <c r="J18" i="4"/>
  <c r="O3" i="3"/>
  <c r="O6" i="3"/>
  <c r="J17" i="3"/>
  <c r="M15" i="3"/>
  <c r="O16" i="3" s="1"/>
  <c r="J16" i="3"/>
  <c r="O10" i="5"/>
  <c r="M18" i="5"/>
  <c r="O19" i="5" s="1"/>
  <c r="O6" i="5"/>
  <c r="O15" i="5"/>
  <c r="M17" i="4"/>
  <c r="O18" i="4" s="1"/>
  <c r="J19" i="4"/>
  <c r="Q8" i="3"/>
  <c r="O8" i="3"/>
  <c r="O5" i="3"/>
  <c r="Q13" i="1"/>
  <c r="Q40" i="1"/>
  <c r="Q3" i="1"/>
  <c r="Q4" i="1"/>
  <c r="Q17" i="1"/>
  <c r="Q37" i="1"/>
  <c r="Q23" i="1"/>
  <c r="O26" i="1"/>
  <c r="Q77" i="1"/>
  <c r="J92" i="1"/>
  <c r="Q82" i="1"/>
  <c r="O39" i="1"/>
  <c r="Q73" i="1"/>
  <c r="Q35" i="1"/>
  <c r="Q5" i="1"/>
  <c r="Q59" i="1"/>
  <c r="Q84" i="1"/>
  <c r="Q65" i="1"/>
  <c r="O65" i="1"/>
  <c r="Q43" i="1"/>
  <c r="Q51" i="1"/>
  <c r="Q55" i="1"/>
  <c r="O32" i="1"/>
  <c r="O47" i="1"/>
  <c r="O18" i="1"/>
  <c r="Q11" i="1"/>
  <c r="O11" i="1"/>
  <c r="Q48" i="1"/>
  <c r="O48" i="1"/>
  <c r="O6" i="1"/>
  <c r="Q86" i="1"/>
  <c r="O86" i="1"/>
  <c r="O85" i="1"/>
  <c r="O71" i="1"/>
  <c r="Q38" i="1"/>
  <c r="O38" i="1"/>
  <c r="O90" i="1"/>
  <c r="O81" i="1"/>
  <c r="O69" i="1"/>
  <c r="Q29" i="1"/>
  <c r="O49" i="1"/>
  <c r="O44" i="1"/>
  <c r="O2" i="1"/>
  <c r="O22" i="1"/>
  <c r="O8" i="1"/>
  <c r="O16" i="1"/>
  <c r="O64" i="1"/>
  <c r="O60" i="1"/>
  <c r="O67" i="1"/>
  <c r="O24" i="1"/>
  <c r="O10" i="1"/>
  <c r="O50" i="1"/>
  <c r="O56" i="1"/>
  <c r="O45" i="1"/>
  <c r="J93" i="1"/>
  <c r="O78" i="1"/>
  <c r="O70" i="1"/>
  <c r="O61" i="1"/>
  <c r="M91" i="1"/>
  <c r="O92" i="1" s="1"/>
  <c r="O20" i="1"/>
  <c r="O28" i="1"/>
  <c r="O30" i="1"/>
  <c r="O88" i="1"/>
  <c r="O75" i="1"/>
  <c r="O27" i="1"/>
  <c r="O34" i="1"/>
  <c r="O14" i="1"/>
  <c r="O19" i="1"/>
  <c r="O66" i="1"/>
  <c r="O42" i="1"/>
  <c r="O62" i="1"/>
  <c r="O63" i="1"/>
  <c r="O89" i="1"/>
  <c r="O12" i="1"/>
  <c r="O33" i="1"/>
  <c r="O52" i="1"/>
  <c r="O41" i="1"/>
  <c r="O7" i="1"/>
  <c r="O46" i="1"/>
  <c r="O68" i="1"/>
  <c r="O87" i="1"/>
  <c r="O25" i="1"/>
  <c r="Q36" i="1"/>
  <c r="Q21" i="1"/>
  <c r="Q9" i="1"/>
  <c r="O31" i="1"/>
  <c r="Q83" i="1"/>
  <c r="O15" i="1"/>
  <c r="Q57" i="1"/>
  <c r="O53" i="1"/>
  <c r="O58" i="1"/>
  <c r="O79" i="1"/>
  <c r="O80" i="1"/>
  <c r="O74" i="1"/>
  <c r="O54" i="1"/>
  <c r="O76" i="1"/>
  <c r="Q72" i="1"/>
  <c r="Q18" i="5" l="1"/>
  <c r="Q17" i="4"/>
  <c r="O19" i="4"/>
  <c r="O17" i="3"/>
  <c r="Q15" i="3"/>
  <c r="R16" i="3"/>
  <c r="R19" i="5"/>
  <c r="O20" i="5"/>
  <c r="R18" i="4"/>
  <c r="R92" i="1"/>
  <c r="O93" i="1"/>
  <c r="S91" i="1" s="1"/>
  <c r="Q91" i="1"/>
  <c r="S76" i="1"/>
  <c r="S54" i="1"/>
  <c r="S74" i="1"/>
  <c r="S80" i="1"/>
  <c r="S79" i="1"/>
  <c r="S72" i="1"/>
  <c r="S36" i="1"/>
  <c r="S65" i="1"/>
  <c r="S7" i="1"/>
  <c r="S43" i="1"/>
  <c r="S29" i="1"/>
  <c r="S64" i="1"/>
  <c r="S45" i="1"/>
  <c r="S28" i="1"/>
  <c r="S17" i="1"/>
  <c r="S47" i="1"/>
  <c r="S39" i="1"/>
  <c r="S6" i="1"/>
  <c r="S38" i="1"/>
  <c r="S2" i="1"/>
  <c r="S67" i="1"/>
  <c r="S13" i="1"/>
  <c r="S44" i="1"/>
  <c r="S22" i="1"/>
  <c r="S16" i="1"/>
  <c r="S77" i="1"/>
  <c r="S35" i="1"/>
  <c r="S55" i="1"/>
  <c r="S58" i="1"/>
  <c r="S53" i="1"/>
  <c r="S15" i="1"/>
  <c r="S31" i="1"/>
  <c r="S25" i="1"/>
  <c r="S57" i="1"/>
  <c r="S83" i="1"/>
  <c r="S9" i="1"/>
  <c r="S21" i="1"/>
  <c r="S87" i="1"/>
  <c r="S24" i="1"/>
  <c r="S78" i="1"/>
  <c r="S82" i="1"/>
  <c r="S85" i="1"/>
  <c r="S40" i="1"/>
  <c r="S32" i="1"/>
  <c r="S48" i="1"/>
  <c r="S20" i="1"/>
  <c r="S18" i="1"/>
  <c r="S81" i="1"/>
  <c r="S68" i="1"/>
  <c r="S46" i="1"/>
  <c r="S41" i="1"/>
  <c r="S23" i="1"/>
  <c r="S10" i="1"/>
  <c r="S52" i="1"/>
  <c r="S33" i="1"/>
  <c r="S12" i="1"/>
  <c r="S89" i="1"/>
  <c r="S63" i="1"/>
  <c r="S62" i="1"/>
  <c r="S42" i="1"/>
  <c r="S66" i="1"/>
  <c r="S19" i="1"/>
  <c r="S14" i="1"/>
  <c r="S50" i="1"/>
  <c r="S60" i="1"/>
  <c r="S61" i="1"/>
  <c r="S37" i="1"/>
  <c r="S84" i="1"/>
  <c r="S90" i="1"/>
  <c r="S59" i="1"/>
  <c r="S30" i="1"/>
  <c r="S86" i="1"/>
  <c r="S71" i="1"/>
  <c r="S34" i="1"/>
  <c r="S27" i="1"/>
  <c r="S75" i="1"/>
  <c r="S88" i="1"/>
  <c r="S69" i="1"/>
  <c r="S70" i="1"/>
  <c r="S73" i="1"/>
  <c r="S56" i="1"/>
  <c r="S3" i="1"/>
  <c r="S26" i="1"/>
  <c r="S5" i="1"/>
  <c r="S4" i="1"/>
  <c r="S11" i="1"/>
  <c r="S49" i="1"/>
  <c r="S8" i="1"/>
  <c r="S51" i="1"/>
  <c r="R20" i="5" l="1"/>
  <c r="T20" i="5" s="1"/>
  <c r="R19" i="4"/>
  <c r="T19" i="4" s="1"/>
  <c r="R17" i="3"/>
  <c r="T17" i="3" s="1"/>
  <c r="R93" i="1"/>
  <c r="T93" i="1" s="1"/>
</calcChain>
</file>

<file path=xl/sharedStrings.xml><?xml version="1.0" encoding="utf-8"?>
<sst xmlns="http://schemas.openxmlformats.org/spreadsheetml/2006/main" count="2538" uniqueCount="562">
  <si>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</si>
  <si>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</si>
  <si>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</si>
  <si>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</si>
  <si>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</si>
  <si>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</si>
  <si>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</si>
  <si>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</si>
  <si>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</si>
  <si>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</si>
  <si>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</si>
  <si>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</si>
  <si>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</si>
  <si>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</si>
  <si>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</si>
  <si>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</si>
  <si>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</si>
  <si>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</si>
  <si>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Use Code</t>
  </si>
  <si>
    <t>Land Value</t>
  </si>
  <si>
    <t>Other Parcels in Sale</t>
  </si>
  <si>
    <t>Land Table</t>
  </si>
  <si>
    <t>Property Class</t>
  </si>
  <si>
    <t>60 001 01 0312 300</t>
  </si>
  <si>
    <t>20275 VAN BORN</t>
  </si>
  <si>
    <t>PTA</t>
  </si>
  <si>
    <t>03-ARM'S LENGTH</t>
  </si>
  <si>
    <t>'AUTO</t>
  </si>
  <si>
    <t/>
  </si>
  <si>
    <t>GAR SERVICE</t>
  </si>
  <si>
    <t>COMMERCIAL</t>
  </si>
  <si>
    <t>201</t>
  </si>
  <si>
    <t>60 001 01 0359 300</t>
  </si>
  <si>
    <t>20221 VAN BORN</t>
  </si>
  <si>
    <t>AUTO DEALER</t>
  </si>
  <si>
    <t>WD</t>
  </si>
  <si>
    <t>21-NOT USED/OTHER</t>
  </si>
  <si>
    <t>60 003 99 0017 002</t>
  </si>
  <si>
    <t>21000 ECORSE</t>
  </si>
  <si>
    <t>04-BUYERS INTEREST IN A LC</t>
  </si>
  <si>
    <t>'RES</t>
  </si>
  <si>
    <t>RESTAURANTS</t>
  </si>
  <si>
    <t>BAR</t>
  </si>
  <si>
    <t>AGRICULTURAL</t>
  </si>
  <si>
    <t>60 004 03 0843 300</t>
  </si>
  <si>
    <t>20412 LORNE</t>
  </si>
  <si>
    <t>'INDLI</t>
  </si>
  <si>
    <t>INDUSTRIAL NORTH 2</t>
  </si>
  <si>
    <t>301</t>
  </si>
  <si>
    <t>IND LIGHT</t>
  </si>
  <si>
    <t>60 005 99 0001 000</t>
  </si>
  <si>
    <t>6252 MONROE</t>
  </si>
  <si>
    <t>60 005 99 0005 000</t>
  </si>
  <si>
    <t>22701 VAN BORN</t>
  </si>
  <si>
    <t>'INDMC</t>
  </si>
  <si>
    <t>WHS TRAN</t>
  </si>
  <si>
    <t>60 005 99 0007 006</t>
  </si>
  <si>
    <t>22909 VAN BORN</t>
  </si>
  <si>
    <t>29-SELLERS INTEREST IN A LC</t>
  </si>
  <si>
    <t>'RET</t>
  </si>
  <si>
    <t>SHOPPING CENTERS</t>
  </si>
  <si>
    <t>60 006 02 0789 000</t>
  </si>
  <si>
    <t>23753 VAN BORN</t>
  </si>
  <si>
    <t>19-MULTI PARCEL ARM'S LENGTH</t>
  </si>
  <si>
    <t>STORE RETAIL</t>
  </si>
  <si>
    <t>60 006 02 0792 000, 60 006 02 0786 000</t>
  </si>
  <si>
    <t>60 006 02 0958 000</t>
  </si>
  <si>
    <t>23565 VAN BORN</t>
  </si>
  <si>
    <t>60 008 99 0020 704</t>
  </si>
  <si>
    <t>6770 MONROE</t>
  </si>
  <si>
    <t>60 010 01 0145 000</t>
  </si>
  <si>
    <t>25211 VAN BORN</t>
  </si>
  <si>
    <t>OFFICE BUILDINGS</t>
  </si>
  <si>
    <t>60 010 02 0014 300</t>
  </si>
  <si>
    <t>25551 VAN BORN</t>
  </si>
  <si>
    <t>60 010 02 0021 000</t>
  </si>
  <si>
    <t>25565 VAN BORN</t>
  </si>
  <si>
    <t>LC</t>
  </si>
  <si>
    <t>60 010 02 0023 000</t>
  </si>
  <si>
    <t>25595 VAN BORN</t>
  </si>
  <si>
    <t>60 010 02 0025 002</t>
  </si>
  <si>
    <t>60 014 01 0040 001</t>
  </si>
  <si>
    <t>26645 VAN BORN</t>
  </si>
  <si>
    <t>BARBER/BEAUTY</t>
  </si>
  <si>
    <t>60 014 01 0043 002</t>
  </si>
  <si>
    <t>26633 VAN BORN</t>
  </si>
  <si>
    <t>60 017 99 0001 000</t>
  </si>
  <si>
    <t>25775 ECORSE</t>
  </si>
  <si>
    <t>60 017 99 0031 300</t>
  </si>
  <si>
    <t>27005 TROLLEY IND DR</t>
  </si>
  <si>
    <t>INDUSTRIAL NORTH 1</t>
  </si>
  <si>
    <t>60 019 99 0019 001</t>
  </si>
  <si>
    <t>27050 WICK</t>
  </si>
  <si>
    <t>60 022 01 0007 000</t>
  </si>
  <si>
    <t>25131 ECORSE</t>
  </si>
  <si>
    <t>'SHOP</t>
  </si>
  <si>
    <t>60 022 01 0013 000</t>
  </si>
  <si>
    <t>'COF</t>
  </si>
  <si>
    <t>MED OFC</t>
  </si>
  <si>
    <t>60 022 99 0003 005</t>
  </si>
  <si>
    <t>25621 ECORSE</t>
  </si>
  <si>
    <t>60 024 01 0004 300</t>
  </si>
  <si>
    <t>8460 TELEGRAPH</t>
  </si>
  <si>
    <t>REST FAST</t>
  </si>
  <si>
    <t>60 026 02 0021 000</t>
  </si>
  <si>
    <t>7875 TELEGRAPH</t>
  </si>
  <si>
    <t>60 026 02 0026 302</t>
  </si>
  <si>
    <t>7889 TELEGRAPH</t>
  </si>
  <si>
    <t>60 027 01 0001 000</t>
  </si>
  <si>
    <t>8357 TELEGRAPH</t>
  </si>
  <si>
    <t>60 027 01 0039 000</t>
  </si>
  <si>
    <t>60 029 01 0297 300</t>
  </si>
  <si>
    <t>20135 ECORSE</t>
  </si>
  <si>
    <t>STORE WHS SHOW</t>
  </si>
  <si>
    <t>60 029 03 0452 301</t>
  </si>
  <si>
    <t>20349 ECORSE</t>
  </si>
  <si>
    <t>60 030 03 0013 000</t>
  </si>
  <si>
    <t>21751 ECORSE</t>
  </si>
  <si>
    <t>60 030 03 0022 300</t>
  </si>
  <si>
    <t>21713 ECORSE</t>
  </si>
  <si>
    <t>60 032 01 0006 002</t>
  </si>
  <si>
    <t>8720 PELHAM</t>
  </si>
  <si>
    <t>60 032 03 0692 001</t>
  </si>
  <si>
    <t>8808 PELHAM</t>
  </si>
  <si>
    <t>60 032 06 0119 301</t>
  </si>
  <si>
    <t>8400 PELHAM</t>
  </si>
  <si>
    <t>MED DENTAL</t>
  </si>
  <si>
    <t>INDUSTRIAL EAST</t>
  </si>
  <si>
    <t>60 036 01 0004 000</t>
  </si>
  <si>
    <t>20130 GODDARD</t>
  </si>
  <si>
    <t>60 038 01 0001 000</t>
  </si>
  <si>
    <t>9411 TELEGRAPH</t>
  </si>
  <si>
    <t>60 038 01 0003 000</t>
  </si>
  <si>
    <t>9437 TELEGRAPH</t>
  </si>
  <si>
    <t>60 038 99 0021 701</t>
  </si>
  <si>
    <t>9333 TELEGRAPH</t>
  </si>
  <si>
    <t>60 038 99 0028 000</t>
  </si>
  <si>
    <t>9632 ELM</t>
  </si>
  <si>
    <t>'APTMT</t>
  </si>
  <si>
    <t>APARTMENTS</t>
  </si>
  <si>
    <t>60 039 02 0004 301</t>
  </si>
  <si>
    <t>23536 GODDARD</t>
  </si>
  <si>
    <t>60 043 06 0005 000</t>
  </si>
  <si>
    <t>25404 GODDARD</t>
  </si>
  <si>
    <t>60 043 06 0008 000</t>
  </si>
  <si>
    <t>25428 GODDARD</t>
  </si>
  <si>
    <t>60 044 02 0771 001</t>
  </si>
  <si>
    <t>10450 TELEGRAPH</t>
  </si>
  <si>
    <t>60 044 02 0809 001</t>
  </si>
  <si>
    <t>10924 TELEGRAPH</t>
  </si>
  <si>
    <t>CD</t>
  </si>
  <si>
    <t>60 046 99 0011 703</t>
  </si>
  <si>
    <t>27299 WICK</t>
  </si>
  <si>
    <t>WHS STG</t>
  </si>
  <si>
    <t>60 053 01 0078 001</t>
  </si>
  <si>
    <t>11050 TELEGRAPH</t>
  </si>
  <si>
    <t>60 053 99 0003 002</t>
  </si>
  <si>
    <t>STORE DISC</t>
  </si>
  <si>
    <t>60 053 99 0003 300</t>
  </si>
  <si>
    <t>11400 TELEGRAPH</t>
  </si>
  <si>
    <t>SHOP NBHD</t>
  </si>
  <si>
    <t>60 053 99 0003 301</t>
  </si>
  <si>
    <t>11380 TELEGRAPH</t>
  </si>
  <si>
    <t>60 054 99 0004 001</t>
  </si>
  <si>
    <t>11202 GODDARD</t>
  </si>
  <si>
    <t>60 055 99 0002 707</t>
  </si>
  <si>
    <t>25565 BREST</t>
  </si>
  <si>
    <t>WHS DIST</t>
  </si>
  <si>
    <t>60 055 99 0003 700</t>
  </si>
  <si>
    <t>INDUSTRIAL PARK</t>
  </si>
  <si>
    <t>INDUSTRIAL WEST</t>
  </si>
  <si>
    <t>60 055 99 0016 007</t>
  </si>
  <si>
    <t>25300 NORTHLINE</t>
  </si>
  <si>
    <t>60 055 99 0016 008</t>
  </si>
  <si>
    <t>25220 NORTHLINE</t>
  </si>
  <si>
    <t>60 055 99 0017 000</t>
  </si>
  <si>
    <t>25200 NORTHLINE</t>
  </si>
  <si>
    <t>60 056 01 0001 300</t>
  </si>
  <si>
    <t>12830 TELEGRAPH</t>
  </si>
  <si>
    <t>60 056 02 0018 000</t>
  </si>
  <si>
    <t>12201 UNIVERSAL DR</t>
  </si>
  <si>
    <t>60 056 03 0042 000</t>
  </si>
  <si>
    <t>12303 DELTA</t>
  </si>
  <si>
    <t>60 056 03 0055 000</t>
  </si>
  <si>
    <t>12440 DELTA</t>
  </si>
  <si>
    <t>60 056 99 0023 000</t>
  </si>
  <si>
    <t>12200 TELEGRAPH</t>
  </si>
  <si>
    <t>AUTO CENTER</t>
  </si>
  <si>
    <t>60 058 01 0053 001</t>
  </si>
  <si>
    <t>23903 GODDARD</t>
  </si>
  <si>
    <t>60 058 01 0065 300</t>
  </si>
  <si>
    <t>11063 TELEGRAPH</t>
  </si>
  <si>
    <t>MARKET CONV</t>
  </si>
  <si>
    <t>60 059 99 0003 001</t>
  </si>
  <si>
    <t>12701 TELEGRAPH STE 103</t>
  </si>
  <si>
    <t>60 061 01 0039 300</t>
  </si>
  <si>
    <t>11680 ALLEN</t>
  </si>
  <si>
    <t>60 061 01 0044 300, 60 061 01 0057 300</t>
  </si>
  <si>
    <t>60 065 99 0006 703</t>
  </si>
  <si>
    <t>20655 NORTHLINE</t>
  </si>
  <si>
    <t>60 068 01 0035 301</t>
  </si>
  <si>
    <t>20720 EUREKA</t>
  </si>
  <si>
    <t>60 068 02 0049 302</t>
  </si>
  <si>
    <t>20332 EUREKA</t>
  </si>
  <si>
    <t>60 068 03 0051 002</t>
  </si>
  <si>
    <t>14702 ALLEN</t>
  </si>
  <si>
    <t>60 071 99 0005 716</t>
  </si>
  <si>
    <t>23380 EUREKA</t>
  </si>
  <si>
    <t>60 072 99 0001 712</t>
  </si>
  <si>
    <t>22020 EUREKA</t>
  </si>
  <si>
    <t>60 072 99 0022 002</t>
  </si>
  <si>
    <t>22250 EUREKA</t>
  </si>
  <si>
    <t>60 072 99 0022 004</t>
  </si>
  <si>
    <t>23000 EUREKA</t>
  </si>
  <si>
    <t>60 072 99 0022 711, 60 072 99 0022 715</t>
  </si>
  <si>
    <t>60 073 99 0002 002</t>
  </si>
  <si>
    <t>13110 TELEGRAPH</t>
  </si>
  <si>
    <t>60 076 01 1421 302</t>
  </si>
  <si>
    <t>24430 EUREKA</t>
  </si>
  <si>
    <t>REST SNACK</t>
  </si>
  <si>
    <t>60 077 99 0002 716</t>
  </si>
  <si>
    <t>26111 NORTHLINE</t>
  </si>
  <si>
    <t>60 078 99 0001 706</t>
  </si>
  <si>
    <t>26655 NORTHLINE</t>
  </si>
  <si>
    <t>TOP TEN PERSICONE</t>
  </si>
  <si>
    <t>60 078 99 0018 002</t>
  </si>
  <si>
    <t>27165 NORTHLINE</t>
  </si>
  <si>
    <t>60 081 99 0002 701</t>
  </si>
  <si>
    <t>26101 EUREKA</t>
  </si>
  <si>
    <t>STORE DRUG</t>
  </si>
  <si>
    <t>60 085 02 0112 300</t>
  </si>
  <si>
    <t>24361 EUREKA</t>
  </si>
  <si>
    <t>60 086 01 0007 000</t>
  </si>
  <si>
    <t>25251 EUREKA</t>
  </si>
  <si>
    <t>60 090 01 0561 313</t>
  </si>
  <si>
    <t>23351 EUREKA</t>
  </si>
  <si>
    <t>60 092 99 0011 700</t>
  </si>
  <si>
    <t>16400 RACHO</t>
  </si>
  <si>
    <t>60 092 99 0011 002, 60 092 99 0013 000</t>
  </si>
  <si>
    <t>INDUSTRIAL SOUTH</t>
  </si>
  <si>
    <t>60 092 99 0018 000</t>
  </si>
  <si>
    <t>22050 PENNSYLVANIA</t>
  </si>
  <si>
    <t>STREET LIGHTS</t>
  </si>
  <si>
    <t>60 093 99 0004 001</t>
  </si>
  <si>
    <t>20465 EUREKA</t>
  </si>
  <si>
    <t>60 095 01 0013 300</t>
  </si>
  <si>
    <t>16725 RACHO</t>
  </si>
  <si>
    <t>60 096 01 0451 000</t>
  </si>
  <si>
    <t>16320 WEDDEL</t>
  </si>
  <si>
    <t>60 096 99 0004 000</t>
  </si>
  <si>
    <t>20536 PENNSYLVANIA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</si>
  <si>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</si>
  <si>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</si>
  <si>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</si>
  <si>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</si>
  <si>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</si>
  <si>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</si>
  <si>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</si>
  <si>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</si>
  <si>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Community</t>
  </si>
  <si>
    <t>TAYLOR</t>
  </si>
  <si>
    <t>CITY</t>
  </si>
  <si>
    <t>PROPERTY ADDRESS</t>
  </si>
  <si>
    <t>PROPERTY NAME</t>
  </si>
  <si>
    <t>VACANCY</t>
  </si>
  <si>
    <t># OF UNITS</t>
  </si>
  <si>
    <t>STUDIO ASK RENT</t>
  </si>
  <si>
    <t>1 BED ASK RENT</t>
  </si>
  <si>
    <t>2 BED ASK RENT</t>
  </si>
  <si>
    <t>3 BED ASK RENT</t>
  </si>
  <si>
    <t>Affordable Type</t>
  </si>
  <si>
    <t>YEAR BUILT</t>
  </si>
  <si>
    <t>Number Of Stories</t>
  </si>
  <si>
    <t>Number Of Studios Units</t>
  </si>
  <si>
    <t>Number Of 1 Bedrooms Units</t>
  </si>
  <si>
    <t>Number Of 2 Bedrooms Units</t>
  </si>
  <si>
    <t>Number Of 3 Bedrooms Units</t>
  </si>
  <si>
    <t>Number Of 4 Bedrooms Units</t>
  </si>
  <si>
    <t>Taylor</t>
  </si>
  <si>
    <t>11202 Brydan St</t>
  </si>
  <si>
    <t>Westgrove Apartments</t>
  </si>
  <si>
    <t>11342 Brydan St</t>
  </si>
  <si>
    <t>Sunrise Apartments</t>
  </si>
  <si>
    <t>22459 Century Dr</t>
  </si>
  <si>
    <t>Century Square Townhomes</t>
  </si>
  <si>
    <t>25900 Chelsea Park Dr</t>
  </si>
  <si>
    <t>Chelsea Park Apartments</t>
  </si>
  <si>
    <t>22655-22913 Coachlight Cir</t>
  </si>
  <si>
    <t>Coachlight Village</t>
  </si>
  <si>
    <t>25834 Continental Cir</t>
  </si>
  <si>
    <t>Continental Plaza Apartments</t>
  </si>
  <si>
    <t>15505 Court Village Ln</t>
  </si>
  <si>
    <t>The Courtyards</t>
  </si>
  <si>
    <t>Rent Subsidized</t>
  </si>
  <si>
    <t>23710 Crisler St</t>
  </si>
  <si>
    <t>Westminster Park Apartments</t>
  </si>
  <si>
    <t>15388-15819 Dupage Blvd</t>
  </si>
  <si>
    <t>DuPage Green</t>
  </si>
  <si>
    <t>9620 Elm St</t>
  </si>
  <si>
    <t>Taylor Gardens</t>
  </si>
  <si>
    <t>11205 Elm St</t>
  </si>
  <si>
    <t>Taylor Park Townhomes</t>
  </si>
  <si>
    <t>23905-23917 Eureka Rd</t>
  </si>
  <si>
    <t>26121 Eureka Rd</t>
  </si>
  <si>
    <t>The Commons</t>
  </si>
  <si>
    <t>Rent Restricted</t>
  </si>
  <si>
    <t>11208 Goddard Ct</t>
  </si>
  <si>
    <t>Goddard Estates</t>
  </si>
  <si>
    <t>22650-22740 Goddard Rd</t>
  </si>
  <si>
    <t>Midtown Brownstones</t>
  </si>
  <si>
    <t>7146 Harding St</t>
  </si>
  <si>
    <t>Royal Park Apartments</t>
  </si>
  <si>
    <t>24268 Haskell St</t>
  </si>
  <si>
    <t>Fairlane</t>
  </si>
  <si>
    <t>23777 Kensington St</t>
  </si>
  <si>
    <t>Kensington Place Cooperative</t>
  </si>
  <si>
    <t>22157-22447 Kinyon St</t>
  </si>
  <si>
    <t>Kinyon Woods</t>
  </si>
  <si>
    <t>10750 Mount Vernon St</t>
  </si>
  <si>
    <t>Taylor Woods Apartments</t>
  </si>
  <si>
    <t>23668-23940 Northstone Village Dr</t>
  </si>
  <si>
    <t>Northstone Village</t>
  </si>
  <si>
    <t>15101-15150 Park Village Dr</t>
  </si>
  <si>
    <t>The Parks Townhomes</t>
  </si>
  <si>
    <t>9633 E Pickwick Cir</t>
  </si>
  <si>
    <t>Heritage Glen Townhomes</t>
  </si>
  <si>
    <t>9775 Pine St</t>
  </si>
  <si>
    <t>Branford Townhouses</t>
  </si>
  <si>
    <t>12555 Pine St</t>
  </si>
  <si>
    <t>Coppertree Apartments</t>
  </si>
  <si>
    <t>23200-23536 Pinewood Dr</t>
  </si>
  <si>
    <t>Pinewood Commons</t>
  </si>
  <si>
    <t>15529 S Plaza Dr</t>
  </si>
  <si>
    <t>Park Place Apartments</t>
  </si>
  <si>
    <t>15223-15289 Plaza South Dr</t>
  </si>
  <si>
    <t>Windsong Apartments</t>
  </si>
  <si>
    <t>15270 Plaza South Dr</t>
  </si>
  <si>
    <t>Maplewood Manor</t>
  </si>
  <si>
    <t>7122-7138 Polk St</t>
  </si>
  <si>
    <t>Glen Abbey</t>
  </si>
  <si>
    <t>7153-7169 Polk St</t>
  </si>
  <si>
    <t>15099-15111 Pond Village Dr</t>
  </si>
  <si>
    <t>The Ponds</t>
  </si>
  <si>
    <t>13300 Princeton Ave</t>
  </si>
  <si>
    <t>Princeton Square</t>
  </si>
  <si>
    <t>24276 Rosewood Ave</t>
  </si>
  <si>
    <t>Georgetown Place</t>
  </si>
  <si>
    <t>22431 Superior Rd</t>
  </si>
  <si>
    <t>Heritage Park Senior Village</t>
  </si>
  <si>
    <t>14351-14383 Timberline Dr</t>
  </si>
  <si>
    <t>Timberline Meadows</t>
  </si>
  <si>
    <t>16167 Weddel St</t>
  </si>
  <si>
    <t>Sandee Townhomes</t>
  </si>
  <si>
    <t>22668-22897 Woodcreek Dr</t>
  </si>
  <si>
    <t>Woodcreek Condominiums</t>
  </si>
  <si>
    <t>Average</t>
  </si>
  <si>
    <t>Studio</t>
  </si>
  <si>
    <t>1-Bedroom</t>
  </si>
  <si>
    <t>2-Bedroom</t>
  </si>
  <si>
    <t>3-Bedroom</t>
  </si>
  <si>
    <t>City</t>
  </si>
  <si>
    <t>Vacancy %</t>
  </si>
  <si>
    <t>Year Built</t>
  </si>
  <si>
    <t>Number Of Units</t>
  </si>
  <si>
    <t>Studio Asking Rent/Unit</t>
  </si>
  <si>
    <t>One Bedroom Asking Rent/Unit</t>
  </si>
  <si>
    <t>Two Bedroom Asking Rent/Unit</t>
  </si>
  <si>
    <t>Three Bedroom Asking Rent/Unit</t>
  </si>
  <si>
    <t>Four Bedroom Asking Rent/Unit</t>
  </si>
  <si>
    <t>26115 3rd St</t>
  </si>
  <si>
    <t>Robbinwood Mobile Home Park</t>
  </si>
  <si>
    <t>16031 Beech Daly Rd</t>
  </si>
  <si>
    <t>Wellington Estates</t>
  </si>
  <si>
    <t>2026 Industrial-City of Taylor</t>
  </si>
  <si>
    <t>Industrial Light</t>
  </si>
  <si>
    <t>HURON</t>
  </si>
  <si>
    <t>INKSTER</t>
  </si>
  <si>
    <t>44 019 01 2225 000</t>
  </si>
  <si>
    <t>26110 MICHIGAN AVE</t>
  </si>
  <si>
    <t>RIVERVIEW</t>
  </si>
  <si>
    <t>ROMULUS</t>
  </si>
  <si>
    <t>Appr. by Eq.</t>
  </si>
  <si>
    <t>Appr. Date</t>
  </si>
  <si>
    <t>Yes</t>
  </si>
  <si>
    <t>80 004 99 0007 000</t>
  </si>
  <si>
    <t>28035 BEVERLY</t>
  </si>
  <si>
    <t>80 004 99 0004 702</t>
  </si>
  <si>
    <t>80 008 02 0008 000</t>
  </si>
  <si>
    <t>6532 BEVERLY PLAZA</t>
  </si>
  <si>
    <t>80 008 02 0009 000, 80 008 02 0010 000, 80 008 02 0011 000, 80 008 02 0012 001, 80 008 02 0012 002</t>
  </si>
  <si>
    <t>80 095 99 0008 700</t>
  </si>
  <si>
    <t>29350 NORTHLINE</t>
  </si>
  <si>
    <t>33-TO BE DETERMINED</t>
  </si>
  <si>
    <t>60 046 99 0008 000</t>
  </si>
  <si>
    <t>27165 WICK</t>
  </si>
  <si>
    <t>20-MULTI PARCEL SALE REF</t>
  </si>
  <si>
    <t>TRENTON</t>
  </si>
  <si>
    <t>VAN BUREN</t>
  </si>
  <si>
    <t>83 041 99 0002 702</t>
  </si>
  <si>
    <t>41965 ECORSE</t>
  </si>
  <si>
    <t>60 046 99 0012 000</t>
  </si>
  <si>
    <t>*2026*</t>
  </si>
  <si>
    <t>Using Overall for the Misc Industrial</t>
  </si>
  <si>
    <t>Increasing from 0.84 to 0.91</t>
  </si>
  <si>
    <t>All Industrial Sales-Misc Industrial</t>
  </si>
  <si>
    <t>Increasing from 0.825 to 0.88</t>
  </si>
  <si>
    <t>BELLEVILLE</t>
  </si>
  <si>
    <t>31 084 01 0261 000</t>
  </si>
  <si>
    <t>424 MAIN</t>
  </si>
  <si>
    <t>31 084 03 0120 000</t>
  </si>
  <si>
    <t>397 MAIN</t>
  </si>
  <si>
    <t>31 087 04 0028 003</t>
  </si>
  <si>
    <t>644 E HURON RIVER</t>
  </si>
  <si>
    <t>31 084 01 0262 000</t>
  </si>
  <si>
    <t>EQUAL COMM</t>
  </si>
  <si>
    <t>31 087 04 0030 001</t>
  </si>
  <si>
    <t>44 003 01 0312 304</t>
  </si>
  <si>
    <t>120 INKSTER RD</t>
  </si>
  <si>
    <t>44 003 02 0207 001</t>
  </si>
  <si>
    <t>27545 CHERRY HILL</t>
  </si>
  <si>
    <t>44 003 03 0002 302</t>
  </si>
  <si>
    <t>364 INKSTER RD</t>
  </si>
  <si>
    <t>44 014 02 0051 000</t>
  </si>
  <si>
    <t>4310 INKSTER RD</t>
  </si>
  <si>
    <t>44 021 04 0006 301</t>
  </si>
  <si>
    <t>26905 MICHIGAN AVE</t>
  </si>
  <si>
    <t>23-PART OF REF</t>
  </si>
  <si>
    <t>44 021 04 0010 000</t>
  </si>
  <si>
    <t>51 011 03 0036 000</t>
  </si>
  <si>
    <t>17563 FORT</t>
  </si>
  <si>
    <t>SOUTHGATE</t>
  </si>
  <si>
    <t>53 015 02 0058 301</t>
  </si>
  <si>
    <t>19218 EUREKA</t>
  </si>
  <si>
    <t>53 015 02 0058 001</t>
  </si>
  <si>
    <t>53 021 02 0013 000</t>
  </si>
  <si>
    <t>15975 EUREKA</t>
  </si>
  <si>
    <t>54 008 99 0001 702</t>
  </si>
  <si>
    <t>1700 WEST</t>
  </si>
  <si>
    <t>54 014 03 0356 001</t>
  </si>
  <si>
    <t>2505 W JEFFERSON</t>
  </si>
  <si>
    <t>54 014 03 0357 001</t>
  </si>
  <si>
    <t>2515 W JEFFERSON</t>
  </si>
  <si>
    <t>54 014 03 0372 005</t>
  </si>
  <si>
    <t>2723 W JEFFERSON</t>
  </si>
  <si>
    <t>54 019 03 0044 000</t>
  </si>
  <si>
    <t>2345 WEST</t>
  </si>
  <si>
    <t>WYANDOTTE</t>
  </si>
  <si>
    <t>57 011 03 0005 002</t>
  </si>
  <si>
    <t>2955 BIDDLE</t>
  </si>
  <si>
    <t>57 013 03 0001 000</t>
  </si>
  <si>
    <t>939 FORD</t>
  </si>
  <si>
    <t>57 015 28 0013 000</t>
  </si>
  <si>
    <t>450 SYCAMORE</t>
  </si>
  <si>
    <t>57 016 04 0704 000</t>
  </si>
  <si>
    <t>2121 FORD</t>
  </si>
  <si>
    <t>57 017 16 0289 300</t>
  </si>
  <si>
    <t>1400 EUREKA</t>
  </si>
  <si>
    <t>FRATERNAL</t>
  </si>
  <si>
    <t>SHOP MIXED</t>
  </si>
  <si>
    <t>FLAT ROCK</t>
  </si>
  <si>
    <t>58 091 01 0014 002</t>
  </si>
  <si>
    <t>28398 TELEGRAPH</t>
  </si>
  <si>
    <t>60 004 01 0065 000</t>
  </si>
  <si>
    <t>20142 ECORSE</t>
  </si>
  <si>
    <t>60 006 02 0964 000</t>
  </si>
  <si>
    <t>23561 VAN BORN</t>
  </si>
  <si>
    <t>60 004 01 0066 002</t>
  </si>
  <si>
    <t>60 006 02 0967 000</t>
  </si>
  <si>
    <t>60 029 03 0454 301</t>
  </si>
  <si>
    <t>BROWNSTOWN</t>
  </si>
  <si>
    <t>70 026 01 0012 300</t>
  </si>
  <si>
    <t>20602 TELEGRAPH</t>
  </si>
  <si>
    <t>70 044 99 0025 001</t>
  </si>
  <si>
    <t>21925 DIX TOLEDO</t>
  </si>
  <si>
    <t>GROSSE ILE</t>
  </si>
  <si>
    <t>75 050 99 0006 000</t>
  </si>
  <si>
    <t>21005 MIDDLEBELT</t>
  </si>
  <si>
    <t>28-RELOCATION</t>
  </si>
  <si>
    <t>75 072 99 0015 001</t>
  </si>
  <si>
    <t>22984 WALTZ</t>
  </si>
  <si>
    <t>80 073 01 0168 007</t>
  </si>
  <si>
    <t>37492 HURON RIVER DR</t>
  </si>
  <si>
    <t>MLC</t>
  </si>
  <si>
    <t>80 073 01 0168 026</t>
  </si>
  <si>
    <t>SUMPTER</t>
  </si>
  <si>
    <t>81 013 99 0001 000</t>
  </si>
  <si>
    <t>17440 SUMPTER</t>
  </si>
  <si>
    <t>83 107 01 0001 001</t>
  </si>
  <si>
    <t>645 SUMPTER</t>
  </si>
  <si>
    <t>53 017 04 1591 301</t>
  </si>
  <si>
    <t>13225 NORTHLINE</t>
  </si>
  <si>
    <t>53 018 02 0096 001</t>
  </si>
  <si>
    <t>12850 EUREKA</t>
  </si>
  <si>
    <t>54 007 99 0016 705</t>
  </si>
  <si>
    <t>2410 WEST</t>
  </si>
  <si>
    <t>BANK BRANCH</t>
  </si>
  <si>
    <t>54 019 03 0047 000</t>
  </si>
  <si>
    <t>2385 WEST</t>
  </si>
  <si>
    <t>57 003 07 0121 001</t>
  </si>
  <si>
    <t>1469 FORT</t>
  </si>
  <si>
    <t>QC</t>
  </si>
  <si>
    <t>57 003 07 0120 001</t>
  </si>
  <si>
    <t>57 020 02 0001 300</t>
  </si>
  <si>
    <t>375 EUREKA</t>
  </si>
  <si>
    <t>OTH</t>
  </si>
  <si>
    <t>MEDICAL</t>
  </si>
  <si>
    <t>60 039 02 0003 300</t>
  </si>
  <si>
    <t>23540 GODDARD</t>
  </si>
  <si>
    <t>60 068 01 0011 000</t>
  </si>
  <si>
    <t>20500 EUREKA</t>
  </si>
  <si>
    <t>60 068 01 0090 001, 60 068 01 0090 002</t>
  </si>
  <si>
    <t>80 076 01 0089 301</t>
  </si>
  <si>
    <t>37511 HURON RIVER DR</t>
  </si>
  <si>
    <t>81 038 01 0009 000</t>
  </si>
  <si>
    <t>19865 SUMPTER</t>
  </si>
  <si>
    <t>MORTUARY</t>
  </si>
  <si>
    <t>53 010 02 0257 300</t>
  </si>
  <si>
    <t>13760 DIX-TOLEDO</t>
  </si>
  <si>
    <t>WAREHOUSES</t>
  </si>
  <si>
    <t>54 008 01 0006 002</t>
  </si>
  <si>
    <t>2310 WEST</t>
  </si>
  <si>
    <t>57 004 07 0004 000</t>
  </si>
  <si>
    <t>1 ST JOHNS</t>
  </si>
  <si>
    <t>57 023 01 0005 303</t>
  </si>
  <si>
    <t>4076 BIDDLE</t>
  </si>
  <si>
    <t>GAR STG</t>
  </si>
  <si>
    <t>CAR WASH</t>
  </si>
  <si>
    <t>70 171 02 0011 001</t>
  </si>
  <si>
    <t>35700 W JEFFERSON</t>
  </si>
  <si>
    <t>80 077 01 0002 000</t>
  </si>
  <si>
    <t>36050 GODDARD</t>
  </si>
  <si>
    <t>80 077 02 0063 301</t>
  </si>
  <si>
    <t>36015 GODDARD</t>
  </si>
  <si>
    <t>80 079 99 0024 000</t>
  </si>
  <si>
    <t>12731 HURON RIVER DR</t>
  </si>
  <si>
    <t>80 098 99 0025 703</t>
  </si>
  <si>
    <t>29349 NORTHLINE</t>
  </si>
  <si>
    <t>80 079 99 0030 000</t>
  </si>
  <si>
    <t>81 033 99 0001 000</t>
  </si>
  <si>
    <t>45405 WILLIS</t>
  </si>
  <si>
    <t>00004</t>
  </si>
  <si>
    <t>44 008 02 0022 001</t>
  </si>
  <si>
    <t>28473 MICHIGAN AVE</t>
  </si>
  <si>
    <t>MOTELS</t>
  </si>
  <si>
    <t>44 019 01 2184 000</t>
  </si>
  <si>
    <t>26040 MICHIGAN AVE</t>
  </si>
  <si>
    <t>60 060 99 0014 000</t>
  </si>
  <si>
    <t>22970 NORTHLINE</t>
  </si>
  <si>
    <t>MULT RES SENIOR</t>
  </si>
  <si>
    <t>73 028 01 0020 002</t>
  </si>
  <si>
    <t>8166 MACOMB</t>
  </si>
  <si>
    <t>RESIDENTIAL</t>
  </si>
  <si>
    <t>70 029 99 0011 001</t>
  </si>
  <si>
    <t>23156 KING</t>
  </si>
  <si>
    <t>FITNESS</t>
  </si>
  <si>
    <t>Rent Used for Value</t>
  </si>
  <si>
    <t>Increasing from 1.05 to 1.3</t>
  </si>
  <si>
    <t>Increasing from 0.79 to 0.943</t>
  </si>
  <si>
    <t>Increasing from 1.05 to 1.15</t>
  </si>
  <si>
    <t>Increasing from 1.04 to 1.22</t>
  </si>
  <si>
    <t>Increasing from 0.825 to 0.91</t>
  </si>
  <si>
    <t>Increasing from 0.94 to 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</si>
</sst>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#,##0.0"/>
    <numFmt numFmtId="170" formatCode="&quot;$&quot;#,##0"/>
    <numFmt numFmtId="171" formatCode="0.000"/>
    <numFmt numFmtId="172" formatCode="mm/dd/yy"/>
  </numFmts>
  <fonts count="10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6" borderId="4" applyNumberFormat="0" applyAlignment="0" applyProtection="0"/>
    <xf numFmtId="0" fontId="7" fillId="7" borderId="0" applyNumberFormat="0" applyBorder="0" applyAlignment="0" applyProtection="0"/>
  </cellStyleXfs>
  <cellXfs count="141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4" fillId="5" borderId="0" xfId="0" applyFont="1" applyFill="1"/>
    <xf numFmtId="169" fontId="4" fillId="5" borderId="0" xfId="0" applyNumberFormat="1" applyFont="1" applyFill="1"/>
    <xf numFmtId="1" fontId="4" fillId="5" borderId="0" xfId="0" applyNumberFormat="1" applyFont="1" applyFill="1"/>
    <xf numFmtId="170" fontId="4" fillId="5" borderId="0" xfId="0" applyNumberFormat="1" applyFont="1" applyFill="1"/>
    <xf numFmtId="169" fontId="0" fillId="0" borderId="0" xfId="0" applyNumberFormat="1"/>
    <xf numFmtId="1" fontId="0" fillId="0" borderId="0" xfId="0" applyNumberFormat="1"/>
    <xf numFmtId="170" fontId="0" fillId="0" borderId="0" xfId="0" applyNumberFormat="1"/>
    <xf numFmtId="1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0" fontId="4" fillId="0" borderId="0" xfId="0" applyFont="1"/>
    <xf numFmtId="169" fontId="4" fillId="0" borderId="0" xfId="0" applyNumberFormat="1" applyFont="1"/>
    <xf numFmtId="1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0" fontId="8" fillId="0" borderId="0" xfId="0" applyFont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172" fontId="9" fillId="0" borderId="0" xfId="0" applyNumberFormat="1" applyFont="1"/>
    <xf numFmtId="6" fontId="9" fillId="0" borderId="0" xfId="0" applyNumberFormat="1" applyFont="1"/>
    <xf numFmtId="171" fontId="0" fillId="0" borderId="0" xfId="0" applyNumberFormat="1"/>
    <xf numFmtId="6" fontId="0" fillId="0" borderId="0" xfId="0" applyNumberFormat="1"/>
    <xf numFmtId="38" fontId="9" fillId="0" borderId="0" xfId="0" applyNumberFormat="1" applyFont="1"/>
    <xf numFmtId="2" fontId="0" fillId="0" borderId="0" xfId="0" applyNumberFormat="1"/>
    <xf numFmtId="49" fontId="9" fillId="0" borderId="0" xfId="0" quotePrefix="1" applyNumberFormat="1" applyFont="1" applyAlignment="1">
      <alignment horizontal="right"/>
    </xf>
    <xf numFmtId="0" fontId="2" fillId="4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9" fillId="0" borderId="1" xfId="0" applyFont="1" applyBorder="1"/>
    <xf numFmtId="172" fontId="9" fillId="0" borderId="1" xfId="0" applyNumberFormat="1" applyFont="1" applyBorder="1"/>
    <xf numFmtId="6" fontId="9" fillId="0" borderId="1" xfId="0" applyNumberFormat="1" applyFont="1" applyBorder="1"/>
    <xf numFmtId="171" fontId="0" fillId="0" borderId="1" xfId="0" applyNumberFormat="1" applyBorder="1"/>
    <xf numFmtId="6" fontId="0" fillId="0" borderId="1" xfId="0" applyNumberFormat="1" applyBorder="1"/>
    <xf numFmtId="38" fontId="9" fillId="0" borderId="1" xfId="0" applyNumberFormat="1" applyFont="1" applyBorder="1"/>
    <xf numFmtId="2" fontId="0" fillId="0" borderId="1" xfId="0" applyNumberFormat="1" applyBorder="1"/>
    <xf numFmtId="49" fontId="9" fillId="0" borderId="1" xfId="0" quotePrefix="1" applyNumberFormat="1" applyFont="1" applyBorder="1" applyAlignment="1">
      <alignment horizontal="right"/>
    </xf>
    <xf numFmtId="0" fontId="6" fillId="9" borderId="0" xfId="2" applyFont="1" applyFill="1" applyAlignment="1" applyProtection="1">
      <alignment horizontal="center" vertical="center" wrapText="1"/>
      <protection locked="0"/>
    </xf>
    <xf numFmtId="14" fontId="6" fillId="9" borderId="0" xfId="2" applyNumberFormat="1" applyFont="1" applyFill="1" applyAlignment="1" applyProtection="1">
      <alignment horizontal="center" vertical="center" wrapText="1"/>
      <protection locked="0"/>
    </xf>
    <xf numFmtId="6" fontId="6" fillId="9" borderId="0" xfId="2" applyNumberFormat="1" applyFont="1" applyFill="1" applyAlignment="1" applyProtection="1">
      <alignment horizontal="center" vertical="center" wrapText="1"/>
      <protection hidden="1"/>
    </xf>
    <xf numFmtId="0" fontId="6" fillId="9" borderId="0" xfId="2" applyFont="1" applyFill="1" applyAlignment="1" applyProtection="1">
      <alignment horizontal="center" vertical="center" wrapText="1"/>
      <protection hidden="1"/>
    </xf>
    <xf numFmtId="6" fontId="6" fillId="9" borderId="0" xfId="2" applyNumberFormat="1" applyFont="1" applyFill="1" applyAlignment="1" applyProtection="1">
      <alignment horizontal="center" vertical="center" wrapText="1"/>
      <protection locked="0"/>
    </xf>
    <xf numFmtId="38" fontId="6" fillId="9" borderId="0" xfId="2" applyNumberFormat="1" applyFont="1" applyFill="1" applyAlignment="1" applyProtection="1">
      <alignment horizontal="center" vertical="center" wrapText="1"/>
      <protection locked="0"/>
    </xf>
    <xf numFmtId="49" fontId="6" fillId="9" borderId="0" xfId="2" applyNumberFormat="1" applyFont="1" applyFill="1" applyAlignment="1" applyProtection="1">
      <alignment horizontal="center" vertical="center" wrapText="1"/>
      <protection hidden="1"/>
    </xf>
    <xf numFmtId="14" fontId="6" fillId="9" borderId="0" xfId="2" applyNumberFormat="1" applyFont="1" applyFill="1" applyAlignment="1" applyProtection="1">
      <alignment horizontal="center" vertical="center" wrapText="1"/>
      <protection hidden="1"/>
    </xf>
    <xf numFmtId="0" fontId="6" fillId="9" borderId="4" xfId="1" applyFont="1" applyFill="1" applyAlignment="1" applyProtection="1">
      <alignment horizontal="center" vertical="center" wrapText="1"/>
    </xf>
    <xf numFmtId="171" fontId="6" fillId="9" borderId="4" xfId="1" applyNumberFormat="1" applyFont="1" applyFill="1" applyAlignment="1" applyProtection="1">
      <alignment horizontal="center" vertical="center" wrapText="1"/>
      <protection hidden="1"/>
    </xf>
    <xf numFmtId="6" fontId="6" fillId="9" borderId="4" xfId="1" applyNumberFormat="1" applyFont="1" applyFill="1" applyAlignment="1" applyProtection="1">
      <alignment horizontal="center" vertical="center" wrapText="1"/>
      <protection hidden="1"/>
    </xf>
    <xf numFmtId="2" fontId="6" fillId="9" borderId="4" xfId="1" applyNumberFormat="1" applyFont="1" applyFill="1" applyAlignment="1" applyProtection="1">
      <alignment horizontal="center" vertical="center" wrapText="1"/>
      <protection hidden="1"/>
    </xf>
    <xf numFmtId="0" fontId="6" fillId="9" borderId="0" xfId="0" applyFont="1" applyFill="1"/>
    <xf numFmtId="1" fontId="0" fillId="8" borderId="9" xfId="0" applyNumberFormat="1" applyFill="1" applyBorder="1" applyAlignment="1">
      <alignment horizontal="right"/>
    </xf>
    <xf numFmtId="170" fontId="0" fillId="8" borderId="12" xfId="0" applyNumberFormat="1" applyFill="1" applyBorder="1" applyAlignment="1">
      <alignment horizontal="right"/>
    </xf>
    <xf numFmtId="170" fontId="0" fillId="8" borderId="10" xfId="0" applyNumberFormat="1" applyFill="1" applyBorder="1" applyAlignment="1">
      <alignment horizontal="right"/>
    </xf>
    <xf numFmtId="170" fontId="0" fillId="8" borderId="1" xfId="0" applyNumberFormat="1" applyFill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70" fontId="0" fillId="8" borderId="8" xfId="0" applyNumberFormat="1" applyFill="1" applyBorder="1" applyAlignment="1">
      <alignment horizontal="right"/>
    </xf>
    <xf numFmtId="1" fontId="0" fillId="8" borderId="5" xfId="0" applyNumberFormat="1" applyFill="1" applyBorder="1"/>
    <xf numFmtId="170" fontId="0" fillId="8" borderId="11" xfId="0" applyNumberFormat="1" applyFill="1" applyBorder="1"/>
    <xf numFmtId="170" fontId="0" fillId="8" borderId="6" xfId="0" applyNumberFormat="1" applyFill="1" applyBorder="1"/>
    <xf numFmtId="0" fontId="0" fillId="3" borderId="0" xfId="0" applyFill="1"/>
    <xf numFmtId="14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38" fontId="0" fillId="3" borderId="0" xfId="0" applyNumberFormat="1" applyFill="1"/>
    <xf numFmtId="167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0" xfId="0" applyFill="1"/>
    <xf numFmtId="14" fontId="0" fillId="4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38" fontId="0" fillId="4" borderId="0" xfId="0" applyNumberFormat="1" applyFill="1"/>
    <xf numFmtId="167" fontId="0" fillId="4" borderId="0" xfId="0" applyNumberFormat="1" applyFill="1"/>
    <xf numFmtId="0" fontId="0" fillId="4" borderId="0" xfId="0" applyFill="1" applyAlignment="1">
      <alignment horizontal="right"/>
    </xf>
    <xf numFmtId="166" fontId="2" fillId="0" borderId="1" xfId="0" applyNumberFormat="1" applyFont="1" applyBorder="1"/>
  </cellXfs>
  <cellStyles count="3">
    <cellStyle name="Accent5" xfId="2" builtinId="45"/>
    <cellStyle name="Normal" xfId="0" builtinId="0"/>
    <cellStyle name="Output" xfId="1" builtinId="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3"/>
  <sheetViews>
    <sheetView topLeftCell="A10" workbookViewId="0">
      <selection activeCell="C43" sqref="C43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4.7265625" bestFit="1" customWidth="1" collapsed="1"/>
    <col min="15" max="15" width="8.7265625" bestFit="1" customWidth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55.7265625" bestFit="1" customWidth="1" collapsed="1"/>
    <col min="24" max="24" width="22.7265625" bestFit="1" customWidth="1" collapsed="1"/>
    <col min="25" max="25" width="15.7265625" bestFit="1" customWidth="1" collapsed="1"/>
  </cols>
  <sheetData>
    <row r="1" spans="1:24" x14ac:dyDescent="0.35">
      <c r="A1" s="1" t="s">
        <v>259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3" t="s">
        <v>19</v>
      </c>
      <c r="V1" s="1" t="s">
        <v>20</v>
      </c>
      <c r="W1" s="1" t="s">
        <v>21</v>
      </c>
      <c r="X1" s="1" t="s">
        <v>22</v>
      </c>
    </row>
    <row r="2" spans="1:24" x14ac:dyDescent="0.35">
      <c r="A2" s="10" t="s">
        <v>260</v>
      </c>
      <c r="B2" s="10" t="s">
        <v>75</v>
      </c>
      <c r="C2" s="10" t="s">
        <v>76</v>
      </c>
      <c r="D2" s="11">
        <v>45196</v>
      </c>
      <c r="E2" s="12">
        <v>50000</v>
      </c>
      <c r="F2" s="10" t="s">
        <v>77</v>
      </c>
      <c r="G2" s="10" t="s">
        <v>39</v>
      </c>
      <c r="H2" s="12">
        <v>50000</v>
      </c>
      <c r="I2" s="12">
        <v>27300</v>
      </c>
      <c r="J2" s="13">
        <f t="shared" ref="J2:J33" si="0">I2/H2*100</f>
        <v>54.6</v>
      </c>
      <c r="K2" s="12">
        <v>63325</v>
      </c>
      <c r="L2" s="12">
        <v>11164</v>
      </c>
      <c r="M2" s="12">
        <f t="shared" ref="M2:M33" si="1">H2-L2</f>
        <v>38836</v>
      </c>
      <c r="N2" s="12">
        <v>55490</v>
      </c>
      <c r="O2" s="14">
        <f t="shared" ref="O2:O33" si="2">M2/N2</f>
        <v>0.6998738511443503</v>
      </c>
      <c r="P2" s="15">
        <v>1280</v>
      </c>
      <c r="Q2" s="16">
        <f t="shared" ref="Q2:Q33" si="3">M2/P2</f>
        <v>30.340624999999999</v>
      </c>
      <c r="R2" s="17" t="s">
        <v>40</v>
      </c>
      <c r="S2" s="18">
        <f>ABS(O127-O2)*100</f>
        <v>69.987385114435028</v>
      </c>
      <c r="T2" s="10" t="s">
        <v>42</v>
      </c>
      <c r="U2" s="12">
        <v>8280</v>
      </c>
      <c r="V2" s="10" t="s">
        <v>28</v>
      </c>
      <c r="W2" s="10" t="s">
        <v>30</v>
      </c>
      <c r="X2" s="10" t="s">
        <v>31</v>
      </c>
    </row>
    <row r="3" spans="1:24" x14ac:dyDescent="0.35">
      <c r="A3" s="19" t="s">
        <v>260</v>
      </c>
      <c r="B3" s="19" t="s">
        <v>217</v>
      </c>
      <c r="C3" s="19" t="s">
        <v>218</v>
      </c>
      <c r="D3" s="20">
        <v>45097</v>
      </c>
      <c r="E3" s="21">
        <v>55000</v>
      </c>
      <c r="F3" s="19" t="s">
        <v>25</v>
      </c>
      <c r="G3" s="19" t="s">
        <v>26</v>
      </c>
      <c r="H3" s="21">
        <v>55000</v>
      </c>
      <c r="I3" s="21">
        <v>37200</v>
      </c>
      <c r="J3" s="22">
        <f t="shared" si="0"/>
        <v>67.63636363636364</v>
      </c>
      <c r="K3" s="21">
        <v>79567</v>
      </c>
      <c r="L3" s="21">
        <v>33079</v>
      </c>
      <c r="M3" s="21">
        <f t="shared" si="1"/>
        <v>21921</v>
      </c>
      <c r="N3" s="21">
        <v>45576</v>
      </c>
      <c r="O3" s="23">
        <f t="shared" si="2"/>
        <v>0.48097682991047919</v>
      </c>
      <c r="P3" s="24">
        <v>930</v>
      </c>
      <c r="Q3" s="25">
        <f t="shared" si="3"/>
        <v>23.570967741935483</v>
      </c>
      <c r="R3" s="26" t="s">
        <v>59</v>
      </c>
      <c r="S3" s="27">
        <f>ABS(O25-O3)*100</f>
        <v>26.209346752543382</v>
      </c>
      <c r="T3" s="19" t="s">
        <v>219</v>
      </c>
      <c r="U3" s="21">
        <v>13200</v>
      </c>
      <c r="V3" s="19" t="s">
        <v>28</v>
      </c>
      <c r="W3" s="19" t="s">
        <v>30</v>
      </c>
      <c r="X3" s="19" t="s">
        <v>31</v>
      </c>
    </row>
    <row r="4" spans="1:24" x14ac:dyDescent="0.35">
      <c r="A4" s="19" t="s">
        <v>260</v>
      </c>
      <c r="B4" s="19" t="s">
        <v>144</v>
      </c>
      <c r="C4" s="19" t="s">
        <v>145</v>
      </c>
      <c r="D4" s="20">
        <v>45092</v>
      </c>
      <c r="E4" s="21">
        <v>65000</v>
      </c>
      <c r="F4" s="19" t="s">
        <v>25</v>
      </c>
      <c r="G4" s="19" t="s">
        <v>26</v>
      </c>
      <c r="H4" s="21">
        <v>65000</v>
      </c>
      <c r="I4" s="21">
        <v>35100</v>
      </c>
      <c r="J4" s="22">
        <f t="shared" si="0"/>
        <v>54</v>
      </c>
      <c r="K4" s="21">
        <v>74820</v>
      </c>
      <c r="L4" s="21">
        <v>13125</v>
      </c>
      <c r="M4" s="21">
        <f t="shared" si="1"/>
        <v>51875</v>
      </c>
      <c r="N4" s="21">
        <v>72582</v>
      </c>
      <c r="O4" s="23">
        <f t="shared" si="2"/>
        <v>0.71470888098977703</v>
      </c>
      <c r="P4" s="24">
        <v>1008</v>
      </c>
      <c r="Q4" s="25">
        <f t="shared" si="3"/>
        <v>51.463293650793652</v>
      </c>
      <c r="R4" s="26" t="s">
        <v>97</v>
      </c>
      <c r="S4" s="27">
        <f>ABS(O78-O4)*100</f>
        <v>24.91676166446797</v>
      </c>
      <c r="T4" s="19" t="s">
        <v>98</v>
      </c>
      <c r="U4" s="21">
        <v>13125</v>
      </c>
      <c r="V4" s="19" t="s">
        <v>28</v>
      </c>
      <c r="W4" s="19" t="s">
        <v>30</v>
      </c>
      <c r="X4" s="19" t="s">
        <v>31</v>
      </c>
    </row>
    <row r="5" spans="1:24" x14ac:dyDescent="0.35">
      <c r="A5" s="19" t="s">
        <v>260</v>
      </c>
      <c r="B5" s="19" t="s">
        <v>188</v>
      </c>
      <c r="C5" s="19" t="s">
        <v>189</v>
      </c>
      <c r="D5" s="20">
        <v>45709</v>
      </c>
      <c r="E5" s="21">
        <v>75000</v>
      </c>
      <c r="F5" s="19" t="s">
        <v>25</v>
      </c>
      <c r="G5" s="19" t="s">
        <v>26</v>
      </c>
      <c r="H5" s="21">
        <v>75000</v>
      </c>
      <c r="I5" s="21">
        <v>30500</v>
      </c>
      <c r="J5" s="22">
        <f t="shared" si="0"/>
        <v>40.666666666666664</v>
      </c>
      <c r="K5" s="21">
        <v>62888</v>
      </c>
      <c r="L5" s="21">
        <v>5556</v>
      </c>
      <c r="M5" s="21">
        <f t="shared" si="1"/>
        <v>69444</v>
      </c>
      <c r="N5" s="21">
        <v>56207</v>
      </c>
      <c r="O5" s="23">
        <f t="shared" si="2"/>
        <v>1.2355044745316419</v>
      </c>
      <c r="P5" s="24">
        <v>912</v>
      </c>
      <c r="Q5" s="25">
        <f t="shared" si="3"/>
        <v>76.14473684210526</v>
      </c>
      <c r="R5" s="26" t="s">
        <v>59</v>
      </c>
      <c r="S5" s="27">
        <f>ABS(O55-O5)*100</f>
        <v>195.97797240091569</v>
      </c>
      <c r="T5" s="19" t="s">
        <v>28</v>
      </c>
      <c r="U5" s="21">
        <v>3843</v>
      </c>
      <c r="V5" s="19" t="s">
        <v>28</v>
      </c>
      <c r="W5" s="19" t="s">
        <v>30</v>
      </c>
      <c r="X5" s="19" t="s">
        <v>31</v>
      </c>
    </row>
    <row r="6" spans="1:24" x14ac:dyDescent="0.35">
      <c r="A6" s="19" t="s">
        <v>260</v>
      </c>
      <c r="B6" s="19" t="s">
        <v>124</v>
      </c>
      <c r="C6" s="19" t="s">
        <v>125</v>
      </c>
      <c r="D6" s="20">
        <v>45275</v>
      </c>
      <c r="E6" s="21">
        <v>85000</v>
      </c>
      <c r="F6" s="19" t="s">
        <v>25</v>
      </c>
      <c r="G6" s="19" t="s">
        <v>26</v>
      </c>
      <c r="H6" s="21">
        <v>85000</v>
      </c>
      <c r="I6" s="21">
        <v>158500</v>
      </c>
      <c r="J6" s="22">
        <f t="shared" si="0"/>
        <v>186.47058823529412</v>
      </c>
      <c r="K6" s="21">
        <v>350655</v>
      </c>
      <c r="L6" s="21">
        <v>30130</v>
      </c>
      <c r="M6" s="21">
        <f t="shared" si="1"/>
        <v>54870</v>
      </c>
      <c r="N6" s="21">
        <v>377088</v>
      </c>
      <c r="O6" s="23">
        <f t="shared" si="2"/>
        <v>0.14550980142566192</v>
      </c>
      <c r="P6" s="24">
        <v>3840</v>
      </c>
      <c r="Q6" s="25">
        <f t="shared" si="3"/>
        <v>14.2890625</v>
      </c>
      <c r="R6" s="26" t="s">
        <v>97</v>
      </c>
      <c r="S6" s="27">
        <f>ABS(O89-O6)*100</f>
        <v>114.38499739000565</v>
      </c>
      <c r="T6" s="19" t="s">
        <v>126</v>
      </c>
      <c r="U6" s="21">
        <v>23044</v>
      </c>
      <c r="V6" s="19" t="s">
        <v>28</v>
      </c>
      <c r="W6" s="19" t="s">
        <v>30</v>
      </c>
      <c r="X6" s="19" t="s">
        <v>31</v>
      </c>
    </row>
    <row r="7" spans="1:24" x14ac:dyDescent="0.35">
      <c r="A7" s="10" t="s">
        <v>260</v>
      </c>
      <c r="B7" s="10" t="s">
        <v>204</v>
      </c>
      <c r="C7" s="10" t="s">
        <v>205</v>
      </c>
      <c r="D7" s="11">
        <v>45602</v>
      </c>
      <c r="E7" s="12">
        <v>110000</v>
      </c>
      <c r="F7" s="10" t="s">
        <v>25</v>
      </c>
      <c r="G7" s="10" t="s">
        <v>26</v>
      </c>
      <c r="H7" s="12">
        <v>110000</v>
      </c>
      <c r="I7" s="12">
        <v>76600</v>
      </c>
      <c r="J7" s="13">
        <f t="shared" si="0"/>
        <v>69.63636363636364</v>
      </c>
      <c r="K7" s="12">
        <v>166575</v>
      </c>
      <c r="L7" s="12">
        <v>33347</v>
      </c>
      <c r="M7" s="12">
        <f t="shared" si="1"/>
        <v>76653</v>
      </c>
      <c r="N7" s="12">
        <v>130615</v>
      </c>
      <c r="O7" s="14">
        <f t="shared" si="2"/>
        <v>0.58686215212647863</v>
      </c>
      <c r="P7" s="15">
        <v>2270</v>
      </c>
      <c r="Q7" s="16">
        <f t="shared" si="3"/>
        <v>33.767841409691627</v>
      </c>
      <c r="R7" s="17" t="s">
        <v>59</v>
      </c>
      <c r="S7" s="18">
        <f>ABS(O39-O7)*100</f>
        <v>122.17352707062562</v>
      </c>
      <c r="T7" s="10" t="s">
        <v>28</v>
      </c>
      <c r="U7" s="12">
        <v>25148</v>
      </c>
      <c r="V7" s="10" t="s">
        <v>28</v>
      </c>
      <c r="W7" s="10" t="s">
        <v>30</v>
      </c>
      <c r="X7" s="10" t="s">
        <v>31</v>
      </c>
    </row>
    <row r="8" spans="1:24" x14ac:dyDescent="0.35">
      <c r="A8" s="19" t="s">
        <v>260</v>
      </c>
      <c r="B8" s="10" t="s">
        <v>44</v>
      </c>
      <c r="C8" s="10" t="s">
        <v>45</v>
      </c>
      <c r="D8" s="11">
        <v>45734</v>
      </c>
      <c r="E8" s="12">
        <v>117775</v>
      </c>
      <c r="F8" s="10" t="s">
        <v>25</v>
      </c>
      <c r="G8" s="10" t="s">
        <v>26</v>
      </c>
      <c r="H8" s="12">
        <v>111775</v>
      </c>
      <c r="I8" s="12">
        <v>76700</v>
      </c>
      <c r="J8" s="13">
        <f t="shared" si="0"/>
        <v>68.619995526727806</v>
      </c>
      <c r="K8" s="12">
        <v>157237</v>
      </c>
      <c r="L8" s="12">
        <v>35080</v>
      </c>
      <c r="M8" s="12">
        <f t="shared" si="1"/>
        <v>76695</v>
      </c>
      <c r="N8" s="12">
        <v>148069</v>
      </c>
      <c r="O8" s="14">
        <f t="shared" si="2"/>
        <v>0.51796797439031805</v>
      </c>
      <c r="P8" s="15">
        <v>4530</v>
      </c>
      <c r="Q8" s="16">
        <f t="shared" si="3"/>
        <v>16.930463576158939</v>
      </c>
      <c r="R8" s="17" t="s">
        <v>46</v>
      </c>
      <c r="S8" s="18">
        <f>ABS(O152-O8)*100</f>
        <v>51.796797439031806</v>
      </c>
      <c r="T8" s="10" t="s">
        <v>28</v>
      </c>
      <c r="U8" s="12">
        <v>19651</v>
      </c>
      <c r="V8" s="10" t="s">
        <v>28</v>
      </c>
      <c r="W8" s="10" t="s">
        <v>47</v>
      </c>
      <c r="X8" s="10" t="s">
        <v>48</v>
      </c>
    </row>
    <row r="9" spans="1:24" x14ac:dyDescent="0.35">
      <c r="A9" s="19" t="s">
        <v>260</v>
      </c>
      <c r="B9" s="19" t="s">
        <v>142</v>
      </c>
      <c r="C9" s="19" t="s">
        <v>143</v>
      </c>
      <c r="D9" s="20">
        <v>45506</v>
      </c>
      <c r="E9" s="21">
        <v>128000</v>
      </c>
      <c r="F9" s="19" t="s">
        <v>25</v>
      </c>
      <c r="G9" s="19" t="s">
        <v>26</v>
      </c>
      <c r="H9" s="21">
        <v>128000</v>
      </c>
      <c r="I9" s="21">
        <v>51700</v>
      </c>
      <c r="J9" s="22">
        <f t="shared" si="0"/>
        <v>40.390625</v>
      </c>
      <c r="K9" s="21">
        <v>107438</v>
      </c>
      <c r="L9" s="21">
        <v>18134</v>
      </c>
      <c r="M9" s="21">
        <f t="shared" si="1"/>
        <v>109866</v>
      </c>
      <c r="N9" s="21">
        <v>105063</v>
      </c>
      <c r="O9" s="23">
        <f t="shared" si="2"/>
        <v>1.0457154278861254</v>
      </c>
      <c r="P9" s="24">
        <v>1512</v>
      </c>
      <c r="Q9" s="25">
        <f t="shared" si="3"/>
        <v>72.662698412698418</v>
      </c>
      <c r="R9" s="26" t="s">
        <v>97</v>
      </c>
      <c r="S9" s="27">
        <f>ABS(O84-O9)*100</f>
        <v>168.86481147158466</v>
      </c>
      <c r="T9" s="19" t="s">
        <v>98</v>
      </c>
      <c r="U9" s="21">
        <v>18134</v>
      </c>
      <c r="V9" s="19" t="s">
        <v>28</v>
      </c>
      <c r="W9" s="19" t="s">
        <v>30</v>
      </c>
      <c r="X9" s="19" t="s">
        <v>31</v>
      </c>
    </row>
    <row r="10" spans="1:24" x14ac:dyDescent="0.35">
      <c r="A10" s="19" t="s">
        <v>260</v>
      </c>
      <c r="B10" s="19" t="s">
        <v>111</v>
      </c>
      <c r="C10" s="19" t="s">
        <v>112</v>
      </c>
      <c r="D10" s="20">
        <v>45132</v>
      </c>
      <c r="E10" s="21">
        <v>130000</v>
      </c>
      <c r="F10" s="19" t="s">
        <v>25</v>
      </c>
      <c r="G10" s="19" t="s">
        <v>26</v>
      </c>
      <c r="H10" s="21">
        <v>130000</v>
      </c>
      <c r="I10" s="21">
        <v>63700</v>
      </c>
      <c r="J10" s="22">
        <f t="shared" si="0"/>
        <v>49</v>
      </c>
      <c r="K10" s="21">
        <v>143930</v>
      </c>
      <c r="L10" s="21">
        <v>22425</v>
      </c>
      <c r="M10" s="21">
        <f t="shared" si="1"/>
        <v>107575</v>
      </c>
      <c r="N10" s="21">
        <v>119122</v>
      </c>
      <c r="O10" s="23">
        <f t="shared" si="2"/>
        <v>0.90306576451033393</v>
      </c>
      <c r="P10" s="24">
        <v>2100</v>
      </c>
      <c r="Q10" s="25">
        <f t="shared" si="3"/>
        <v>51.226190476190474</v>
      </c>
      <c r="R10" s="26" t="s">
        <v>59</v>
      </c>
      <c r="S10" s="27">
        <f>ABS(O101-O10)*100</f>
        <v>90.306576451033393</v>
      </c>
      <c r="T10" s="19" t="s">
        <v>113</v>
      </c>
      <c r="U10" s="21">
        <v>21942</v>
      </c>
      <c r="V10" s="19" t="s">
        <v>28</v>
      </c>
      <c r="W10" s="19" t="s">
        <v>30</v>
      </c>
      <c r="X10" s="19" t="s">
        <v>31</v>
      </c>
    </row>
    <row r="11" spans="1:24" x14ac:dyDescent="0.35">
      <c r="A11" s="19" t="s">
        <v>260</v>
      </c>
      <c r="B11" s="10" t="s">
        <v>84</v>
      </c>
      <c r="C11" s="10" t="s">
        <v>85</v>
      </c>
      <c r="D11" s="11">
        <v>45366</v>
      </c>
      <c r="E11" s="12">
        <v>167000</v>
      </c>
      <c r="F11" s="10" t="s">
        <v>25</v>
      </c>
      <c r="G11" s="10" t="s">
        <v>26</v>
      </c>
      <c r="H11" s="12">
        <v>167000</v>
      </c>
      <c r="I11" s="12">
        <v>42400</v>
      </c>
      <c r="J11" s="13">
        <f t="shared" si="0"/>
        <v>25.389221556886227</v>
      </c>
      <c r="K11" s="12">
        <v>94129</v>
      </c>
      <c r="L11" s="12">
        <v>13077</v>
      </c>
      <c r="M11" s="12">
        <f t="shared" si="1"/>
        <v>153923</v>
      </c>
      <c r="N11" s="12">
        <v>77192</v>
      </c>
      <c r="O11" s="14">
        <f t="shared" si="2"/>
        <v>1.9940278785366359</v>
      </c>
      <c r="P11" s="15">
        <v>1425</v>
      </c>
      <c r="Q11" s="16">
        <f t="shared" si="3"/>
        <v>108.01614035087719</v>
      </c>
      <c r="R11" s="17" t="s">
        <v>27</v>
      </c>
      <c r="S11" s="18">
        <f>ABS(O127-O11)*100</f>
        <v>199.4027878536636</v>
      </c>
      <c r="T11" s="10" t="s">
        <v>29</v>
      </c>
      <c r="U11" s="12">
        <v>9695</v>
      </c>
      <c r="V11" s="10" t="s">
        <v>28</v>
      </c>
      <c r="W11" s="10" t="s">
        <v>30</v>
      </c>
      <c r="X11" s="10" t="s">
        <v>31</v>
      </c>
    </row>
    <row r="12" spans="1:24" x14ac:dyDescent="0.35">
      <c r="A12" s="10" t="s">
        <v>260</v>
      </c>
      <c r="B12" s="19" t="s">
        <v>118</v>
      </c>
      <c r="C12" s="19" t="s">
        <v>119</v>
      </c>
      <c r="D12" s="20">
        <v>45330</v>
      </c>
      <c r="E12" s="21">
        <v>187900</v>
      </c>
      <c r="F12" s="19" t="s">
        <v>25</v>
      </c>
      <c r="G12" s="19" t="s">
        <v>26</v>
      </c>
      <c r="H12" s="21">
        <v>187900</v>
      </c>
      <c r="I12" s="21">
        <v>63900</v>
      </c>
      <c r="J12" s="22">
        <f t="shared" si="0"/>
        <v>34.007450771687068</v>
      </c>
      <c r="K12" s="21">
        <v>146058</v>
      </c>
      <c r="L12" s="21">
        <v>22298</v>
      </c>
      <c r="M12" s="21">
        <f t="shared" si="1"/>
        <v>165602</v>
      </c>
      <c r="N12" s="21">
        <v>121333</v>
      </c>
      <c r="O12" s="23">
        <f t="shared" si="2"/>
        <v>1.36485539795439</v>
      </c>
      <c r="P12" s="24">
        <v>2380</v>
      </c>
      <c r="Q12" s="25">
        <f t="shared" si="3"/>
        <v>69.580672268907563</v>
      </c>
      <c r="R12" s="26" t="s">
        <v>59</v>
      </c>
      <c r="S12" s="27">
        <f>ABS(O99-O12)*100</f>
        <v>136.485539795439</v>
      </c>
      <c r="T12" s="19" t="s">
        <v>83</v>
      </c>
      <c r="U12" s="21">
        <v>15254</v>
      </c>
      <c r="V12" s="19" t="s">
        <v>28</v>
      </c>
      <c r="W12" s="19" t="s">
        <v>30</v>
      </c>
      <c r="X12" s="19" t="s">
        <v>31</v>
      </c>
    </row>
    <row r="13" spans="1:24" x14ac:dyDescent="0.35">
      <c r="A13" s="19" t="s">
        <v>260</v>
      </c>
      <c r="B13" s="10" t="s">
        <v>23</v>
      </c>
      <c r="C13" s="10" t="s">
        <v>24</v>
      </c>
      <c r="D13" s="11">
        <v>45237</v>
      </c>
      <c r="E13" s="12">
        <v>200000</v>
      </c>
      <c r="F13" s="10" t="s">
        <v>25</v>
      </c>
      <c r="G13" s="10" t="s">
        <v>26</v>
      </c>
      <c r="H13" s="12">
        <v>200000</v>
      </c>
      <c r="I13" s="12">
        <v>61500</v>
      </c>
      <c r="J13" s="13">
        <f t="shared" si="0"/>
        <v>30.75</v>
      </c>
      <c r="K13" s="12">
        <v>138536</v>
      </c>
      <c r="L13" s="12">
        <v>12804</v>
      </c>
      <c r="M13" s="12">
        <f t="shared" si="1"/>
        <v>187196</v>
      </c>
      <c r="N13" s="12">
        <v>119744</v>
      </c>
      <c r="O13" s="14">
        <f t="shared" si="2"/>
        <v>1.5633017103153395</v>
      </c>
      <c r="P13" s="15">
        <v>2573</v>
      </c>
      <c r="Q13" s="16">
        <f t="shared" si="3"/>
        <v>72.753983676642051</v>
      </c>
      <c r="R13" s="17" t="s">
        <v>27</v>
      </c>
      <c r="S13" s="18">
        <f>ABS(O166-O13)*100</f>
        <v>156.33017103153395</v>
      </c>
      <c r="T13" s="10" t="s">
        <v>29</v>
      </c>
      <c r="U13" s="12">
        <v>12650</v>
      </c>
      <c r="V13" s="10" t="s">
        <v>28</v>
      </c>
      <c r="W13" s="10" t="s">
        <v>30</v>
      </c>
      <c r="X13" s="10" t="s">
        <v>31</v>
      </c>
    </row>
    <row r="14" spans="1:24" x14ac:dyDescent="0.35">
      <c r="A14" s="19" t="s">
        <v>260</v>
      </c>
      <c r="B14" s="19" t="s">
        <v>114</v>
      </c>
      <c r="C14" s="19" t="s">
        <v>115</v>
      </c>
      <c r="D14" s="20">
        <v>45678</v>
      </c>
      <c r="E14" s="21">
        <v>220000</v>
      </c>
      <c r="F14" s="19" t="s">
        <v>35</v>
      </c>
      <c r="G14" s="19" t="s">
        <v>26</v>
      </c>
      <c r="H14" s="21">
        <v>220000</v>
      </c>
      <c r="I14" s="21">
        <v>138800</v>
      </c>
      <c r="J14" s="22">
        <f t="shared" si="0"/>
        <v>63.090909090909086</v>
      </c>
      <c r="K14" s="21">
        <v>295236</v>
      </c>
      <c r="L14" s="21">
        <v>8556</v>
      </c>
      <c r="M14" s="21">
        <f t="shared" si="1"/>
        <v>211444</v>
      </c>
      <c r="N14" s="21">
        <v>337270</v>
      </c>
      <c r="O14" s="23">
        <f t="shared" si="2"/>
        <v>0.626927980549708</v>
      </c>
      <c r="P14" s="24">
        <v>3720</v>
      </c>
      <c r="Q14" s="25">
        <f t="shared" si="3"/>
        <v>56.839784946236556</v>
      </c>
      <c r="R14" s="26" t="s">
        <v>97</v>
      </c>
      <c r="S14" s="27">
        <f>ABS(O104-O14)*100</f>
        <v>62.692798054970801</v>
      </c>
      <c r="T14" s="19" t="s">
        <v>28</v>
      </c>
      <c r="U14" s="21">
        <v>8556</v>
      </c>
      <c r="V14" s="19" t="s">
        <v>28</v>
      </c>
      <c r="W14" s="19" t="s">
        <v>30</v>
      </c>
      <c r="X14" s="19" t="s">
        <v>31</v>
      </c>
    </row>
    <row r="15" spans="1:24" x14ac:dyDescent="0.35">
      <c r="A15" s="19" t="s">
        <v>260</v>
      </c>
      <c r="B15" s="10" t="s">
        <v>190</v>
      </c>
      <c r="C15" s="10" t="s">
        <v>191</v>
      </c>
      <c r="D15" s="11">
        <v>45294</v>
      </c>
      <c r="E15" s="12">
        <v>220000</v>
      </c>
      <c r="F15" s="10" t="s">
        <v>25</v>
      </c>
      <c r="G15" s="10" t="s">
        <v>26</v>
      </c>
      <c r="H15" s="12">
        <v>220000</v>
      </c>
      <c r="I15" s="12">
        <v>97900</v>
      </c>
      <c r="J15" s="13">
        <f t="shared" si="0"/>
        <v>44.5</v>
      </c>
      <c r="K15" s="12">
        <v>218520</v>
      </c>
      <c r="L15" s="12">
        <v>52864</v>
      </c>
      <c r="M15" s="12">
        <f t="shared" si="1"/>
        <v>167136</v>
      </c>
      <c r="N15" s="12">
        <v>162407</v>
      </c>
      <c r="O15" s="14">
        <f t="shared" si="2"/>
        <v>1.0291182030331205</v>
      </c>
      <c r="P15" s="15">
        <v>2800</v>
      </c>
      <c r="Q15" s="16">
        <f t="shared" si="3"/>
        <v>59.691428571428574</v>
      </c>
      <c r="R15" s="17" t="s">
        <v>59</v>
      </c>
      <c r="S15" s="18">
        <f>ABS(O63-O15)*100</f>
        <v>342.31448592624167</v>
      </c>
      <c r="T15" s="10" t="s">
        <v>192</v>
      </c>
      <c r="U15" s="12">
        <v>46000</v>
      </c>
      <c r="V15" s="10" t="s">
        <v>28</v>
      </c>
      <c r="W15" s="10" t="s">
        <v>30</v>
      </c>
      <c r="X15" s="10" t="s">
        <v>31</v>
      </c>
    </row>
    <row r="16" spans="1:24" x14ac:dyDescent="0.35">
      <c r="A16" s="19" t="s">
        <v>260</v>
      </c>
      <c r="B16" s="10" t="s">
        <v>128</v>
      </c>
      <c r="C16" s="10" t="s">
        <v>129</v>
      </c>
      <c r="D16" s="11">
        <v>45154</v>
      </c>
      <c r="E16" s="12">
        <v>230000</v>
      </c>
      <c r="F16" s="10" t="s">
        <v>25</v>
      </c>
      <c r="G16" s="10" t="s">
        <v>26</v>
      </c>
      <c r="H16" s="12">
        <v>230000</v>
      </c>
      <c r="I16" s="12">
        <v>80300</v>
      </c>
      <c r="J16" s="13">
        <f t="shared" si="0"/>
        <v>34.913043478260867</v>
      </c>
      <c r="K16" s="12">
        <v>178594</v>
      </c>
      <c r="L16" s="12">
        <v>25734</v>
      </c>
      <c r="M16" s="12">
        <f t="shared" si="1"/>
        <v>204266</v>
      </c>
      <c r="N16" s="12">
        <v>162617</v>
      </c>
      <c r="O16" s="14">
        <f t="shared" si="2"/>
        <v>1.2561171341249684</v>
      </c>
      <c r="P16" s="15">
        <v>1800</v>
      </c>
      <c r="Q16" s="16">
        <f t="shared" si="3"/>
        <v>113.4811111111111</v>
      </c>
      <c r="R16" s="17" t="s">
        <v>40</v>
      </c>
      <c r="S16" s="18">
        <f>ABS(O97-O16)*100</f>
        <v>125.61171341249684</v>
      </c>
      <c r="T16" s="10" t="s">
        <v>42</v>
      </c>
      <c r="U16" s="12">
        <v>17250</v>
      </c>
      <c r="V16" s="10" t="s">
        <v>28</v>
      </c>
      <c r="W16" s="10" t="s">
        <v>30</v>
      </c>
      <c r="X16" s="10" t="s">
        <v>31</v>
      </c>
    </row>
    <row r="17" spans="1:24" x14ac:dyDescent="0.35">
      <c r="A17" s="10" t="s">
        <v>260</v>
      </c>
      <c r="B17" s="19" t="s">
        <v>204</v>
      </c>
      <c r="C17" s="19" t="s">
        <v>205</v>
      </c>
      <c r="D17" s="20">
        <v>45649</v>
      </c>
      <c r="E17" s="21">
        <v>230000</v>
      </c>
      <c r="F17" s="19" t="s">
        <v>25</v>
      </c>
      <c r="G17" s="19" t="s">
        <v>26</v>
      </c>
      <c r="H17" s="21">
        <v>230000</v>
      </c>
      <c r="I17" s="21">
        <v>76600</v>
      </c>
      <c r="J17" s="22">
        <f t="shared" si="0"/>
        <v>33.304347826086953</v>
      </c>
      <c r="K17" s="21">
        <v>166575</v>
      </c>
      <c r="L17" s="21">
        <v>33347</v>
      </c>
      <c r="M17" s="21">
        <f t="shared" si="1"/>
        <v>196653</v>
      </c>
      <c r="N17" s="21">
        <v>130615</v>
      </c>
      <c r="O17" s="23">
        <f t="shared" si="2"/>
        <v>1.5055927726524518</v>
      </c>
      <c r="P17" s="24">
        <v>2270</v>
      </c>
      <c r="Q17" s="25">
        <f t="shared" si="3"/>
        <v>86.631277533039651</v>
      </c>
      <c r="R17" s="26" t="s">
        <v>59</v>
      </c>
      <c r="S17" s="27">
        <f>ABS(O48-O17)*100</f>
        <v>65.901236382915499</v>
      </c>
      <c r="T17" s="19" t="s">
        <v>28</v>
      </c>
      <c r="U17" s="21">
        <v>25148</v>
      </c>
      <c r="V17" s="19" t="s">
        <v>28</v>
      </c>
      <c r="W17" s="19" t="s">
        <v>30</v>
      </c>
      <c r="X17" s="19" t="s">
        <v>31</v>
      </c>
    </row>
    <row r="18" spans="1:24" x14ac:dyDescent="0.35">
      <c r="A18" s="19" t="s">
        <v>260</v>
      </c>
      <c r="B18" s="19" t="s">
        <v>230</v>
      </c>
      <c r="C18" s="19" t="s">
        <v>231</v>
      </c>
      <c r="D18" s="20">
        <v>45132</v>
      </c>
      <c r="E18" s="21">
        <v>250000</v>
      </c>
      <c r="F18" s="19" t="s">
        <v>25</v>
      </c>
      <c r="G18" s="19" t="s">
        <v>26</v>
      </c>
      <c r="H18" s="21">
        <v>250000</v>
      </c>
      <c r="I18" s="21">
        <v>106300</v>
      </c>
      <c r="J18" s="22">
        <f t="shared" si="0"/>
        <v>42.52</v>
      </c>
      <c r="K18" s="21">
        <v>227990</v>
      </c>
      <c r="L18" s="21">
        <v>55445</v>
      </c>
      <c r="M18" s="21">
        <f t="shared" si="1"/>
        <v>194555</v>
      </c>
      <c r="N18" s="21">
        <v>164328</v>
      </c>
      <c r="O18" s="23">
        <f t="shared" si="2"/>
        <v>1.1839430894308942</v>
      </c>
      <c r="P18" s="24">
        <v>1152</v>
      </c>
      <c r="Q18" s="25">
        <f t="shared" si="3"/>
        <v>168.88454861111111</v>
      </c>
      <c r="R18" s="26" t="s">
        <v>27</v>
      </c>
      <c r="S18" s="27">
        <f>ABS(O33-O18)*100</f>
        <v>24.361878720301966</v>
      </c>
      <c r="T18" s="19" t="s">
        <v>29</v>
      </c>
      <c r="U18" s="21">
        <v>24200</v>
      </c>
      <c r="V18" s="19" t="s">
        <v>28</v>
      </c>
      <c r="W18" s="19" t="s">
        <v>30</v>
      </c>
      <c r="X18" s="19" t="s">
        <v>31</v>
      </c>
    </row>
    <row r="19" spans="1:24" x14ac:dyDescent="0.35">
      <c r="A19" s="19" t="s">
        <v>260</v>
      </c>
      <c r="B19" s="10" t="s">
        <v>140</v>
      </c>
      <c r="C19" s="10" t="s">
        <v>141</v>
      </c>
      <c r="D19" s="11">
        <v>45083</v>
      </c>
      <c r="E19" s="12">
        <v>300000</v>
      </c>
      <c r="F19" s="10" t="s">
        <v>35</v>
      </c>
      <c r="G19" s="10" t="s">
        <v>26</v>
      </c>
      <c r="H19" s="12">
        <v>300000</v>
      </c>
      <c r="I19" s="12">
        <v>88500</v>
      </c>
      <c r="J19" s="13">
        <f t="shared" si="0"/>
        <v>29.5</v>
      </c>
      <c r="K19" s="12">
        <v>192495</v>
      </c>
      <c r="L19" s="12">
        <v>72720</v>
      </c>
      <c r="M19" s="12">
        <f t="shared" si="1"/>
        <v>227280</v>
      </c>
      <c r="N19" s="12">
        <v>140911</v>
      </c>
      <c r="O19" s="14">
        <f t="shared" si="2"/>
        <v>1.612932986069221</v>
      </c>
      <c r="P19" s="15">
        <v>2604</v>
      </c>
      <c r="Q19" s="16">
        <f t="shared" si="3"/>
        <v>87.281105990783416</v>
      </c>
      <c r="R19" s="17" t="s">
        <v>97</v>
      </c>
      <c r="S19" s="18">
        <f>ABS(O95-O19)*100</f>
        <v>161.29329860692209</v>
      </c>
      <c r="T19" s="10" t="s">
        <v>72</v>
      </c>
      <c r="U19" s="12">
        <v>58811</v>
      </c>
      <c r="V19" s="10" t="s">
        <v>28</v>
      </c>
      <c r="W19" s="10" t="s">
        <v>30</v>
      </c>
      <c r="X19" s="10" t="s">
        <v>31</v>
      </c>
    </row>
    <row r="20" spans="1:24" x14ac:dyDescent="0.35">
      <c r="A20" s="19" t="s">
        <v>260</v>
      </c>
      <c r="B20" s="19" t="s">
        <v>66</v>
      </c>
      <c r="C20" s="19" t="s">
        <v>67</v>
      </c>
      <c r="D20" s="20">
        <v>45562</v>
      </c>
      <c r="E20" s="21">
        <v>330000</v>
      </c>
      <c r="F20" s="19" t="s">
        <v>35</v>
      </c>
      <c r="G20" s="19" t="s">
        <v>26</v>
      </c>
      <c r="H20" s="21">
        <v>330000</v>
      </c>
      <c r="I20" s="21">
        <v>138500</v>
      </c>
      <c r="J20" s="22">
        <f t="shared" si="0"/>
        <v>41.969696969696969</v>
      </c>
      <c r="K20" s="21">
        <v>305854</v>
      </c>
      <c r="L20" s="21">
        <v>34316</v>
      </c>
      <c r="M20" s="21">
        <f t="shared" si="1"/>
        <v>295684</v>
      </c>
      <c r="N20" s="21">
        <v>266213</v>
      </c>
      <c r="O20" s="23">
        <f t="shared" si="2"/>
        <v>1.110704586177234</v>
      </c>
      <c r="P20" s="24">
        <v>5705</v>
      </c>
      <c r="Q20" s="25">
        <f t="shared" si="3"/>
        <v>51.828921998247154</v>
      </c>
      <c r="R20" s="26" t="s">
        <v>59</v>
      </c>
      <c r="S20" s="27">
        <f>ABS(O154-O20)*100</f>
        <v>111.0704586177234</v>
      </c>
      <c r="T20" s="19" t="s">
        <v>28</v>
      </c>
      <c r="U20" s="21">
        <v>28725</v>
      </c>
      <c r="V20" s="19" t="s">
        <v>28</v>
      </c>
      <c r="W20" s="19" t="s">
        <v>30</v>
      </c>
      <c r="X20" s="19" t="s">
        <v>31</v>
      </c>
    </row>
    <row r="21" spans="1:24" x14ac:dyDescent="0.35">
      <c r="A21" s="19" t="s">
        <v>260</v>
      </c>
      <c r="B21" s="10" t="s">
        <v>116</v>
      </c>
      <c r="C21" s="10" t="s">
        <v>117</v>
      </c>
      <c r="D21" s="11">
        <v>45177</v>
      </c>
      <c r="E21" s="12">
        <v>380000</v>
      </c>
      <c r="F21" s="10" t="s">
        <v>25</v>
      </c>
      <c r="G21" s="10" t="s">
        <v>26</v>
      </c>
      <c r="H21" s="12">
        <v>380000</v>
      </c>
      <c r="I21" s="12">
        <v>129900</v>
      </c>
      <c r="J21" s="13">
        <f t="shared" si="0"/>
        <v>34.184210526315788</v>
      </c>
      <c r="K21" s="12">
        <v>280266</v>
      </c>
      <c r="L21" s="12">
        <v>44620</v>
      </c>
      <c r="M21" s="12">
        <f t="shared" si="1"/>
        <v>335380</v>
      </c>
      <c r="N21" s="12">
        <v>277230</v>
      </c>
      <c r="O21" s="14">
        <f t="shared" si="2"/>
        <v>1.2097536341665764</v>
      </c>
      <c r="P21" s="15">
        <v>2968</v>
      </c>
      <c r="Q21" s="16">
        <f t="shared" si="3"/>
        <v>112.99865229110512</v>
      </c>
      <c r="R21" s="17" t="s">
        <v>97</v>
      </c>
      <c r="S21" s="18">
        <f>ABS(O110-O21)*100</f>
        <v>120.97536341665764</v>
      </c>
      <c r="T21" s="10" t="s">
        <v>98</v>
      </c>
      <c r="U21" s="12">
        <v>32085</v>
      </c>
      <c r="V21" s="10" t="s">
        <v>28</v>
      </c>
      <c r="W21" s="10" t="s">
        <v>30</v>
      </c>
      <c r="X21" s="10" t="s">
        <v>31</v>
      </c>
    </row>
    <row r="22" spans="1:24" x14ac:dyDescent="0.35">
      <c r="A22" s="10" t="s">
        <v>260</v>
      </c>
      <c r="B22" s="19" t="s">
        <v>154</v>
      </c>
      <c r="C22" s="19" t="s">
        <v>155</v>
      </c>
      <c r="D22" s="20">
        <v>45166</v>
      </c>
      <c r="E22" s="21">
        <v>380000</v>
      </c>
      <c r="F22" s="19" t="s">
        <v>25</v>
      </c>
      <c r="G22" s="19" t="s">
        <v>26</v>
      </c>
      <c r="H22" s="21">
        <v>380000</v>
      </c>
      <c r="I22" s="21">
        <v>85400</v>
      </c>
      <c r="J22" s="22">
        <f t="shared" si="0"/>
        <v>22.473684210526315</v>
      </c>
      <c r="K22" s="21">
        <v>189288</v>
      </c>
      <c r="L22" s="21">
        <v>104273</v>
      </c>
      <c r="M22" s="21">
        <f t="shared" si="1"/>
        <v>275727</v>
      </c>
      <c r="N22" s="21">
        <v>83348</v>
      </c>
      <c r="O22" s="23">
        <f t="shared" si="2"/>
        <v>3.3081417670489994</v>
      </c>
      <c r="P22" s="24">
        <v>1596</v>
      </c>
      <c r="Q22" s="25">
        <f t="shared" si="3"/>
        <v>172.76127819548873</v>
      </c>
      <c r="R22" s="26" t="s">
        <v>59</v>
      </c>
      <c r="S22" s="27">
        <f>ABS(O89-O22)*100</f>
        <v>201.8781991723281</v>
      </c>
      <c r="T22" s="19" t="s">
        <v>64</v>
      </c>
      <c r="U22" s="21">
        <v>90672</v>
      </c>
      <c r="V22" s="19" t="s">
        <v>28</v>
      </c>
      <c r="W22" s="19" t="s">
        <v>30</v>
      </c>
      <c r="X22" s="19" t="s">
        <v>31</v>
      </c>
    </row>
    <row r="23" spans="1:24" x14ac:dyDescent="0.35">
      <c r="A23" s="19" t="s">
        <v>260</v>
      </c>
      <c r="B23" s="10" t="s">
        <v>86</v>
      </c>
      <c r="C23" s="10" t="s">
        <v>87</v>
      </c>
      <c r="D23" s="11">
        <v>45533</v>
      </c>
      <c r="E23" s="12">
        <v>400000</v>
      </c>
      <c r="F23" s="10" t="s">
        <v>25</v>
      </c>
      <c r="G23" s="10" t="s">
        <v>26</v>
      </c>
      <c r="H23" s="12">
        <v>400000</v>
      </c>
      <c r="I23" s="12">
        <v>127000</v>
      </c>
      <c r="J23" s="13">
        <f t="shared" si="0"/>
        <v>31.75</v>
      </c>
      <c r="K23" s="12">
        <v>250788</v>
      </c>
      <c r="L23" s="12">
        <v>115767</v>
      </c>
      <c r="M23" s="12">
        <f t="shared" si="1"/>
        <v>284233</v>
      </c>
      <c r="N23" s="12">
        <v>128591</v>
      </c>
      <c r="O23" s="14">
        <f t="shared" si="2"/>
        <v>2.210364644493005</v>
      </c>
      <c r="P23" s="15">
        <v>2008</v>
      </c>
      <c r="Q23" s="16">
        <f t="shared" si="3"/>
        <v>141.55029880478088</v>
      </c>
      <c r="R23" s="17" t="s">
        <v>27</v>
      </c>
      <c r="S23" s="18">
        <f>ABS(O136-O23)*100</f>
        <v>221.0364644493005</v>
      </c>
      <c r="T23" s="10" t="s">
        <v>29</v>
      </c>
      <c r="U23" s="12">
        <v>73639</v>
      </c>
      <c r="V23" s="10" t="s">
        <v>28</v>
      </c>
      <c r="W23" s="10" t="s">
        <v>30</v>
      </c>
      <c r="X23" s="10" t="s">
        <v>31</v>
      </c>
    </row>
    <row r="24" spans="1:24" x14ac:dyDescent="0.35">
      <c r="A24" s="19" t="s">
        <v>260</v>
      </c>
      <c r="B24" s="19" t="s">
        <v>106</v>
      </c>
      <c r="C24" s="19" t="s">
        <v>107</v>
      </c>
      <c r="D24" s="20">
        <v>45215</v>
      </c>
      <c r="E24" s="21">
        <v>405000</v>
      </c>
      <c r="F24" s="19" t="s">
        <v>25</v>
      </c>
      <c r="G24" s="19" t="s">
        <v>26</v>
      </c>
      <c r="H24" s="21">
        <v>405000</v>
      </c>
      <c r="I24" s="21">
        <v>191000</v>
      </c>
      <c r="J24" s="22">
        <f t="shared" si="0"/>
        <v>47.160493827160494</v>
      </c>
      <c r="K24" s="21">
        <v>438122</v>
      </c>
      <c r="L24" s="21">
        <v>121829</v>
      </c>
      <c r="M24" s="21">
        <f t="shared" si="1"/>
        <v>283171</v>
      </c>
      <c r="N24" s="21">
        <v>310091</v>
      </c>
      <c r="O24" s="23">
        <f t="shared" si="2"/>
        <v>0.91318677420499139</v>
      </c>
      <c r="P24" s="24">
        <v>3660</v>
      </c>
      <c r="Q24" s="25">
        <f t="shared" si="3"/>
        <v>77.369125683060105</v>
      </c>
      <c r="R24" s="26" t="s">
        <v>59</v>
      </c>
      <c r="S24" s="27">
        <f>ABS(O119-O24)*100</f>
        <v>91.318677420499142</v>
      </c>
      <c r="T24" s="19" t="s">
        <v>29</v>
      </c>
      <c r="U24" s="21">
        <v>114212</v>
      </c>
      <c r="V24" s="19" t="s">
        <v>28</v>
      </c>
      <c r="W24" s="19" t="s">
        <v>30</v>
      </c>
      <c r="X24" s="19" t="s">
        <v>31</v>
      </c>
    </row>
    <row r="25" spans="1:24" x14ac:dyDescent="0.35">
      <c r="A25" s="19" t="s">
        <v>260</v>
      </c>
      <c r="B25" s="19" t="s">
        <v>215</v>
      </c>
      <c r="C25" s="19" t="s">
        <v>216</v>
      </c>
      <c r="D25" s="20">
        <v>45044</v>
      </c>
      <c r="E25" s="21">
        <v>425000</v>
      </c>
      <c r="F25" s="19" t="s">
        <v>25</v>
      </c>
      <c r="G25" s="19" t="s">
        <v>26</v>
      </c>
      <c r="H25" s="21">
        <v>425000</v>
      </c>
      <c r="I25" s="21">
        <v>311000</v>
      </c>
      <c r="J25" s="22">
        <f t="shared" si="0"/>
        <v>73.176470588235304</v>
      </c>
      <c r="K25" s="21">
        <v>616956</v>
      </c>
      <c r="L25" s="21">
        <v>366735</v>
      </c>
      <c r="M25" s="21">
        <f t="shared" si="1"/>
        <v>58265</v>
      </c>
      <c r="N25" s="21">
        <v>266192</v>
      </c>
      <c r="O25" s="23">
        <f t="shared" si="2"/>
        <v>0.21888336238504538</v>
      </c>
      <c r="P25" s="24">
        <v>3298</v>
      </c>
      <c r="Q25" s="25">
        <f t="shared" si="3"/>
        <v>17.666767738023044</v>
      </c>
      <c r="R25" s="26" t="s">
        <v>40</v>
      </c>
      <c r="S25" s="27">
        <f>ABS(O48-O25)*100</f>
        <v>194.57217740965612</v>
      </c>
      <c r="T25" s="19" t="s">
        <v>41</v>
      </c>
      <c r="U25" s="21">
        <v>333799</v>
      </c>
      <c r="V25" s="19" t="s">
        <v>28</v>
      </c>
      <c r="W25" s="19" t="s">
        <v>30</v>
      </c>
      <c r="X25" s="19" t="s">
        <v>31</v>
      </c>
    </row>
    <row r="26" spans="1:24" x14ac:dyDescent="0.35">
      <c r="A26" s="19" t="s">
        <v>260</v>
      </c>
      <c r="B26" s="10" t="s">
        <v>200</v>
      </c>
      <c r="C26" s="10" t="s">
        <v>201</v>
      </c>
      <c r="D26" s="11">
        <v>45166</v>
      </c>
      <c r="E26" s="12">
        <v>495000</v>
      </c>
      <c r="F26" s="10" t="s">
        <v>35</v>
      </c>
      <c r="G26" s="10" t="s">
        <v>26</v>
      </c>
      <c r="H26" s="12">
        <v>495000</v>
      </c>
      <c r="I26" s="12">
        <v>276400</v>
      </c>
      <c r="J26" s="13">
        <f t="shared" si="0"/>
        <v>55.838383838383841</v>
      </c>
      <c r="K26" s="12">
        <v>576625</v>
      </c>
      <c r="L26" s="12">
        <v>102147</v>
      </c>
      <c r="M26" s="12">
        <f t="shared" si="1"/>
        <v>392853</v>
      </c>
      <c r="N26" s="12">
        <v>558209</v>
      </c>
      <c r="O26" s="14">
        <f t="shared" si="2"/>
        <v>0.70377403445662823</v>
      </c>
      <c r="P26" s="15">
        <v>6430</v>
      </c>
      <c r="Q26" s="16">
        <f t="shared" si="3"/>
        <v>61.096889580093311</v>
      </c>
      <c r="R26" s="17" t="s">
        <v>97</v>
      </c>
      <c r="S26" s="18">
        <f>ABS(O62-O26)*100</f>
        <v>20.590575758580677</v>
      </c>
      <c r="T26" s="10" t="s">
        <v>98</v>
      </c>
      <c r="U26" s="12">
        <v>85019</v>
      </c>
      <c r="V26" s="10" t="s">
        <v>28</v>
      </c>
      <c r="W26" s="10" t="s">
        <v>30</v>
      </c>
      <c r="X26" s="10" t="s">
        <v>31</v>
      </c>
    </row>
    <row r="27" spans="1:24" x14ac:dyDescent="0.35">
      <c r="A27" s="10" t="s">
        <v>260</v>
      </c>
      <c r="B27" s="10" t="s">
        <v>106</v>
      </c>
      <c r="C27" s="10" t="s">
        <v>107</v>
      </c>
      <c r="D27" s="11">
        <v>45616</v>
      </c>
      <c r="E27" s="12">
        <v>512500</v>
      </c>
      <c r="F27" s="10" t="s">
        <v>25</v>
      </c>
      <c r="G27" s="10" t="s">
        <v>26</v>
      </c>
      <c r="H27" s="12">
        <v>512500</v>
      </c>
      <c r="I27" s="12">
        <v>210300</v>
      </c>
      <c r="J27" s="13">
        <f t="shared" si="0"/>
        <v>41.034146341463412</v>
      </c>
      <c r="K27" s="12">
        <v>438122</v>
      </c>
      <c r="L27" s="12">
        <v>121829</v>
      </c>
      <c r="M27" s="12">
        <f t="shared" si="1"/>
        <v>390671</v>
      </c>
      <c r="N27" s="12">
        <v>310091</v>
      </c>
      <c r="O27" s="14">
        <f t="shared" si="2"/>
        <v>1.2598592026211661</v>
      </c>
      <c r="P27" s="15">
        <v>3660</v>
      </c>
      <c r="Q27" s="16">
        <f t="shared" si="3"/>
        <v>106.74071038251365</v>
      </c>
      <c r="R27" s="17" t="s">
        <v>59</v>
      </c>
      <c r="S27" s="18">
        <f>ABS(O123-O27)*100</f>
        <v>125.98592026211661</v>
      </c>
      <c r="T27" s="10" t="s">
        <v>28</v>
      </c>
      <c r="U27" s="12">
        <v>114212</v>
      </c>
      <c r="V27" s="10" t="s">
        <v>28</v>
      </c>
      <c r="W27" s="10" t="s">
        <v>30</v>
      </c>
      <c r="X27" s="10" t="s">
        <v>31</v>
      </c>
    </row>
    <row r="28" spans="1:24" x14ac:dyDescent="0.35">
      <c r="A28" s="19" t="s">
        <v>260</v>
      </c>
      <c r="B28" s="10" t="s">
        <v>227</v>
      </c>
      <c r="C28" s="10" t="s">
        <v>228</v>
      </c>
      <c r="D28" s="11">
        <v>45085</v>
      </c>
      <c r="E28" s="12">
        <v>604548</v>
      </c>
      <c r="F28" s="10" t="s">
        <v>25</v>
      </c>
      <c r="G28" s="10" t="s">
        <v>26</v>
      </c>
      <c r="H28" s="12">
        <v>604548</v>
      </c>
      <c r="I28" s="12">
        <v>329300</v>
      </c>
      <c r="J28" s="13">
        <f t="shared" si="0"/>
        <v>54.470447342477357</v>
      </c>
      <c r="K28" s="12">
        <v>805460</v>
      </c>
      <c r="L28" s="12">
        <v>219767</v>
      </c>
      <c r="M28" s="12">
        <f t="shared" si="1"/>
        <v>384781</v>
      </c>
      <c r="N28" s="12">
        <v>574208</v>
      </c>
      <c r="O28" s="14">
        <f t="shared" si="2"/>
        <v>0.67010734786000892</v>
      </c>
      <c r="P28" s="15">
        <v>10923</v>
      </c>
      <c r="Q28" s="16">
        <f t="shared" si="3"/>
        <v>35.226677652659525</v>
      </c>
      <c r="R28" s="17" t="s">
        <v>59</v>
      </c>
      <c r="S28" s="18">
        <f>ABS(O45-O28)*100</f>
        <v>155.77153749262291</v>
      </c>
      <c r="T28" s="10" t="s">
        <v>229</v>
      </c>
      <c r="U28" s="12">
        <v>171626</v>
      </c>
      <c r="V28" s="10" t="s">
        <v>28</v>
      </c>
      <c r="W28" s="10" t="s">
        <v>30</v>
      </c>
      <c r="X28" s="10" t="s">
        <v>31</v>
      </c>
    </row>
    <row r="29" spans="1:24" x14ac:dyDescent="0.35">
      <c r="A29" s="19" t="s">
        <v>260</v>
      </c>
      <c r="B29" s="10" t="s">
        <v>50</v>
      </c>
      <c r="C29" s="10" t="s">
        <v>51</v>
      </c>
      <c r="D29" s="11">
        <v>45509</v>
      </c>
      <c r="E29" s="12">
        <v>650000</v>
      </c>
      <c r="F29" s="10" t="s">
        <v>25</v>
      </c>
      <c r="G29" s="10" t="s">
        <v>26</v>
      </c>
      <c r="H29" s="12">
        <v>650000</v>
      </c>
      <c r="I29" s="12">
        <v>318200</v>
      </c>
      <c r="J29" s="13">
        <f t="shared" si="0"/>
        <v>48.95384615384615</v>
      </c>
      <c r="K29" s="12">
        <v>652570</v>
      </c>
      <c r="L29" s="12">
        <v>206634</v>
      </c>
      <c r="M29" s="12">
        <f t="shared" si="1"/>
        <v>443366</v>
      </c>
      <c r="N29" s="12">
        <v>540528</v>
      </c>
      <c r="O29" s="14">
        <f t="shared" si="2"/>
        <v>0.82024612971020927</v>
      </c>
      <c r="P29" s="15">
        <v>20027</v>
      </c>
      <c r="Q29" s="16">
        <f t="shared" si="3"/>
        <v>22.138413142257953</v>
      </c>
      <c r="R29" s="17" t="s">
        <v>46</v>
      </c>
      <c r="S29" s="18">
        <f>ABS(O169-O29)*100</f>
        <v>82.024612971020929</v>
      </c>
      <c r="T29" s="10" t="s">
        <v>49</v>
      </c>
      <c r="U29" s="12">
        <v>182211</v>
      </c>
      <c r="V29" s="10" t="s">
        <v>28</v>
      </c>
      <c r="W29" s="10" t="s">
        <v>47</v>
      </c>
      <c r="X29" s="10" t="s">
        <v>48</v>
      </c>
    </row>
    <row r="30" spans="1:24" x14ac:dyDescent="0.35">
      <c r="A30" s="19" t="s">
        <v>260</v>
      </c>
      <c r="B30" s="10" t="s">
        <v>32</v>
      </c>
      <c r="C30" s="10" t="s">
        <v>33</v>
      </c>
      <c r="D30" s="11">
        <v>45322</v>
      </c>
      <c r="E30" s="12">
        <v>750000</v>
      </c>
      <c r="F30" s="10" t="s">
        <v>25</v>
      </c>
      <c r="G30" s="10" t="s">
        <v>26</v>
      </c>
      <c r="H30" s="12">
        <v>750000</v>
      </c>
      <c r="I30" s="12">
        <v>258400</v>
      </c>
      <c r="J30" s="13">
        <f t="shared" si="0"/>
        <v>34.453333333333333</v>
      </c>
      <c r="K30" s="12">
        <v>570204</v>
      </c>
      <c r="L30" s="12">
        <v>87780</v>
      </c>
      <c r="M30" s="12">
        <f t="shared" si="1"/>
        <v>662220</v>
      </c>
      <c r="N30" s="12">
        <v>459451</v>
      </c>
      <c r="O30" s="14">
        <f t="shared" si="2"/>
        <v>1.4413288903495693</v>
      </c>
      <c r="P30" s="15">
        <v>5211</v>
      </c>
      <c r="Q30" s="16">
        <f t="shared" si="3"/>
        <v>127.0811744386874</v>
      </c>
      <c r="R30" s="17" t="s">
        <v>27</v>
      </c>
      <c r="S30" s="18">
        <f>ABS(O182-O30)*100</f>
        <v>144.13288903495695</v>
      </c>
      <c r="T30" s="10" t="s">
        <v>34</v>
      </c>
      <c r="U30" s="12">
        <v>52900</v>
      </c>
      <c r="V30" s="10" t="s">
        <v>28</v>
      </c>
      <c r="W30" s="10" t="s">
        <v>30</v>
      </c>
      <c r="X30" s="10" t="s">
        <v>31</v>
      </c>
    </row>
    <row r="31" spans="1:24" x14ac:dyDescent="0.35">
      <c r="A31" s="19" t="s">
        <v>260</v>
      </c>
      <c r="B31" s="10" t="s">
        <v>148</v>
      </c>
      <c r="C31" s="10" t="s">
        <v>149</v>
      </c>
      <c r="D31" s="11">
        <v>45708</v>
      </c>
      <c r="E31" s="12">
        <v>750000</v>
      </c>
      <c r="F31" s="10" t="s">
        <v>150</v>
      </c>
      <c r="G31" s="10" t="s">
        <v>26</v>
      </c>
      <c r="H31" s="12">
        <v>750000</v>
      </c>
      <c r="I31" s="12">
        <v>215000</v>
      </c>
      <c r="J31" s="13">
        <f t="shared" si="0"/>
        <v>28.666666666666668</v>
      </c>
      <c r="K31" s="12">
        <v>428064</v>
      </c>
      <c r="L31" s="12">
        <v>200153</v>
      </c>
      <c r="M31" s="12">
        <f t="shared" si="1"/>
        <v>549847</v>
      </c>
      <c r="N31" s="12">
        <v>217058</v>
      </c>
      <c r="O31" s="14">
        <f t="shared" si="2"/>
        <v>2.533180071685909</v>
      </c>
      <c r="P31" s="15">
        <v>1283</v>
      </c>
      <c r="Q31" s="16">
        <f t="shared" si="3"/>
        <v>428.56352299298521</v>
      </c>
      <c r="R31" s="17" t="s">
        <v>27</v>
      </c>
      <c r="S31" s="18">
        <f>ABS(O103-O31)*100</f>
        <v>253.3180071685909</v>
      </c>
      <c r="T31" s="10" t="s">
        <v>28</v>
      </c>
      <c r="U31" s="12">
        <v>177704</v>
      </c>
      <c r="V31" s="10" t="s">
        <v>28</v>
      </c>
      <c r="W31" s="10" t="s">
        <v>30</v>
      </c>
      <c r="X31" s="10" t="s">
        <v>31</v>
      </c>
    </row>
    <row r="32" spans="1:24" x14ac:dyDescent="0.35">
      <c r="A32" s="10" t="s">
        <v>260</v>
      </c>
      <c r="B32" s="10" t="s">
        <v>161</v>
      </c>
      <c r="C32" s="10" t="s">
        <v>162</v>
      </c>
      <c r="D32" s="11">
        <v>45196</v>
      </c>
      <c r="E32" s="12">
        <v>750000</v>
      </c>
      <c r="F32" s="10" t="s">
        <v>25</v>
      </c>
      <c r="G32" s="10" t="s">
        <v>26</v>
      </c>
      <c r="H32" s="12">
        <v>750000</v>
      </c>
      <c r="I32" s="12">
        <v>382600</v>
      </c>
      <c r="J32" s="13">
        <f t="shared" si="0"/>
        <v>51.013333333333335</v>
      </c>
      <c r="K32" s="12">
        <v>874404</v>
      </c>
      <c r="L32" s="12">
        <v>163201</v>
      </c>
      <c r="M32" s="12">
        <f t="shared" si="1"/>
        <v>586799</v>
      </c>
      <c r="N32" s="12">
        <v>697257</v>
      </c>
      <c r="O32" s="14">
        <f t="shared" si="2"/>
        <v>0.84158208522825872</v>
      </c>
      <c r="P32" s="15">
        <v>6529</v>
      </c>
      <c r="Q32" s="16">
        <f t="shared" si="3"/>
        <v>89.87578495941186</v>
      </c>
      <c r="R32" s="17" t="s">
        <v>59</v>
      </c>
      <c r="S32" s="18">
        <f>ABS(O96-O32)*100</f>
        <v>84.158208522825873</v>
      </c>
      <c r="T32" s="10" t="s">
        <v>160</v>
      </c>
      <c r="U32" s="12">
        <v>141013</v>
      </c>
      <c r="V32" s="10" t="s">
        <v>28</v>
      </c>
      <c r="W32" s="10" t="s">
        <v>30</v>
      </c>
      <c r="X32" s="10" t="s">
        <v>31</v>
      </c>
    </row>
    <row r="33" spans="1:24" x14ac:dyDescent="0.35">
      <c r="A33" s="19" t="s">
        <v>260</v>
      </c>
      <c r="B33" s="10" t="s">
        <v>146</v>
      </c>
      <c r="C33" s="10" t="s">
        <v>147</v>
      </c>
      <c r="D33" s="11">
        <v>45096</v>
      </c>
      <c r="E33" s="12">
        <v>800000</v>
      </c>
      <c r="F33" s="10" t="s">
        <v>25</v>
      </c>
      <c r="G33" s="10" t="s">
        <v>26</v>
      </c>
      <c r="H33" s="12">
        <v>800000</v>
      </c>
      <c r="I33" s="12">
        <v>377900</v>
      </c>
      <c r="J33" s="13">
        <f t="shared" si="0"/>
        <v>47.237499999999997</v>
      </c>
      <c r="K33" s="12">
        <v>799858</v>
      </c>
      <c r="L33" s="12">
        <v>385947</v>
      </c>
      <c r="M33" s="12">
        <f t="shared" si="1"/>
        <v>414053</v>
      </c>
      <c r="N33" s="12">
        <v>440330</v>
      </c>
      <c r="O33" s="14">
        <f t="shared" si="2"/>
        <v>0.94032430222787455</v>
      </c>
      <c r="P33" s="15">
        <v>5315</v>
      </c>
      <c r="Q33" s="16">
        <f t="shared" si="3"/>
        <v>77.902728127939795</v>
      </c>
      <c r="R33" s="17" t="s">
        <v>40</v>
      </c>
      <c r="S33" s="18">
        <f>ABS(O106-O33)*100</f>
        <v>94.032430222787454</v>
      </c>
      <c r="T33" s="10" t="s">
        <v>41</v>
      </c>
      <c r="U33" s="12">
        <v>331160</v>
      </c>
      <c r="V33" s="10" t="s">
        <v>28</v>
      </c>
      <c r="W33" s="10" t="s">
        <v>30</v>
      </c>
      <c r="X33" s="10" t="s">
        <v>31</v>
      </c>
    </row>
    <row r="34" spans="1:24" x14ac:dyDescent="0.35">
      <c r="A34" s="19" t="s">
        <v>260</v>
      </c>
      <c r="B34" s="19" t="s">
        <v>177</v>
      </c>
      <c r="C34" s="19" t="s">
        <v>178</v>
      </c>
      <c r="D34" s="20">
        <v>45519</v>
      </c>
      <c r="E34" s="21">
        <v>800000</v>
      </c>
      <c r="F34" s="19" t="s">
        <v>25</v>
      </c>
      <c r="G34" s="19" t="s">
        <v>26</v>
      </c>
      <c r="H34" s="21">
        <v>800000</v>
      </c>
      <c r="I34" s="21">
        <v>249800</v>
      </c>
      <c r="J34" s="22">
        <f t="shared" ref="J34:J65" si="4">I34/H34*100</f>
        <v>31.225000000000001</v>
      </c>
      <c r="K34" s="21">
        <v>519391</v>
      </c>
      <c r="L34" s="21">
        <v>374166</v>
      </c>
      <c r="M34" s="21">
        <f t="shared" ref="M34:M65" si="5">H34-L34</f>
        <v>425834</v>
      </c>
      <c r="N34" s="21">
        <v>138309</v>
      </c>
      <c r="O34" s="23">
        <f t="shared" ref="O34:O65" si="6">M34/N34</f>
        <v>3.0788596548308496</v>
      </c>
      <c r="P34" s="24">
        <v>2854</v>
      </c>
      <c r="Q34" s="25">
        <f t="shared" ref="Q34:Q65" si="7">M34/P34</f>
        <v>149.20602662929221</v>
      </c>
      <c r="R34" s="26" t="s">
        <v>27</v>
      </c>
      <c r="S34" s="27">
        <f>ABS(O88-O34)*100</f>
        <v>235.51438591536149</v>
      </c>
      <c r="T34" s="19" t="s">
        <v>34</v>
      </c>
      <c r="U34" s="21">
        <v>308074</v>
      </c>
      <c r="V34" s="19" t="s">
        <v>28</v>
      </c>
      <c r="W34" s="19" t="s">
        <v>30</v>
      </c>
      <c r="X34" s="19" t="s">
        <v>31</v>
      </c>
    </row>
    <row r="35" spans="1:24" x14ac:dyDescent="0.35">
      <c r="A35" s="19" t="s">
        <v>260</v>
      </c>
      <c r="B35" s="19" t="s">
        <v>101</v>
      </c>
      <c r="C35" s="19" t="s">
        <v>102</v>
      </c>
      <c r="D35" s="20">
        <v>45399</v>
      </c>
      <c r="E35" s="21">
        <v>825000</v>
      </c>
      <c r="F35" s="19" t="s">
        <v>25</v>
      </c>
      <c r="G35" s="19" t="s">
        <v>26</v>
      </c>
      <c r="H35" s="21">
        <v>825000</v>
      </c>
      <c r="I35" s="21">
        <v>446300</v>
      </c>
      <c r="J35" s="22">
        <f t="shared" si="4"/>
        <v>54.096969696969701</v>
      </c>
      <c r="K35" s="21">
        <v>887879</v>
      </c>
      <c r="L35" s="21">
        <v>561856</v>
      </c>
      <c r="M35" s="21">
        <f t="shared" si="5"/>
        <v>263144</v>
      </c>
      <c r="N35" s="21">
        <v>346832</v>
      </c>
      <c r="O35" s="23">
        <f t="shared" si="6"/>
        <v>0.7587073857083545</v>
      </c>
      <c r="P35" s="24">
        <v>2640</v>
      </c>
      <c r="Q35" s="25">
        <f t="shared" si="7"/>
        <v>99.675757575757572</v>
      </c>
      <c r="R35" s="26" t="s">
        <v>40</v>
      </c>
      <c r="S35" s="27">
        <f>ABS(O133-O35)*100</f>
        <v>75.870738570835456</v>
      </c>
      <c r="T35" s="19" t="s">
        <v>103</v>
      </c>
      <c r="U35" s="21">
        <v>485697</v>
      </c>
      <c r="V35" s="19" t="s">
        <v>28</v>
      </c>
      <c r="W35" s="19" t="s">
        <v>30</v>
      </c>
      <c r="X35" s="19" t="s">
        <v>31</v>
      </c>
    </row>
    <row r="36" spans="1:24" x14ac:dyDescent="0.35">
      <c r="A36" s="19" t="s">
        <v>260</v>
      </c>
      <c r="B36" s="19" t="s">
        <v>68</v>
      </c>
      <c r="C36" s="19" t="s">
        <v>69</v>
      </c>
      <c r="D36" s="20">
        <v>45378</v>
      </c>
      <c r="E36" s="21">
        <v>850000</v>
      </c>
      <c r="F36" s="19" t="s">
        <v>25</v>
      </c>
      <c r="G36" s="19" t="s">
        <v>26</v>
      </c>
      <c r="H36" s="21">
        <v>850000</v>
      </c>
      <c r="I36" s="21">
        <v>677600</v>
      </c>
      <c r="J36" s="22">
        <f t="shared" si="4"/>
        <v>79.71764705882353</v>
      </c>
      <c r="K36" s="21">
        <v>1472030</v>
      </c>
      <c r="L36" s="21">
        <v>284279</v>
      </c>
      <c r="M36" s="21">
        <f t="shared" si="5"/>
        <v>565721</v>
      </c>
      <c r="N36" s="21">
        <v>1413989</v>
      </c>
      <c r="O36" s="23">
        <f t="shared" si="6"/>
        <v>0.40008868527265773</v>
      </c>
      <c r="P36" s="24">
        <v>27730</v>
      </c>
      <c r="Q36" s="25">
        <f t="shared" si="7"/>
        <v>20.40104579877389</v>
      </c>
      <c r="R36" s="26" t="s">
        <v>54</v>
      </c>
      <c r="S36" s="27">
        <f>ABS(O167-O36)*100</f>
        <v>40.008868527265776</v>
      </c>
      <c r="T36" s="19" t="s">
        <v>43</v>
      </c>
      <c r="U36" s="21">
        <v>216173</v>
      </c>
      <c r="V36" s="19" t="s">
        <v>28</v>
      </c>
      <c r="W36" s="19" t="s">
        <v>47</v>
      </c>
      <c r="X36" s="19" t="s">
        <v>48</v>
      </c>
    </row>
    <row r="37" spans="1:24" x14ac:dyDescent="0.35">
      <c r="A37" s="10" t="s">
        <v>260</v>
      </c>
      <c r="B37" s="19" t="s">
        <v>181</v>
      </c>
      <c r="C37" s="19" t="s">
        <v>182</v>
      </c>
      <c r="D37" s="20">
        <v>45258</v>
      </c>
      <c r="E37" s="21">
        <v>850000</v>
      </c>
      <c r="F37" s="19" t="s">
        <v>25</v>
      </c>
      <c r="G37" s="19" t="s">
        <v>26</v>
      </c>
      <c r="H37" s="21">
        <v>850000</v>
      </c>
      <c r="I37" s="21">
        <v>244900</v>
      </c>
      <c r="J37" s="22">
        <f t="shared" si="4"/>
        <v>28.811764705882354</v>
      </c>
      <c r="K37" s="21">
        <v>521691</v>
      </c>
      <c r="L37" s="21">
        <v>99005</v>
      </c>
      <c r="M37" s="21">
        <f t="shared" si="5"/>
        <v>750995</v>
      </c>
      <c r="N37" s="21">
        <v>503197</v>
      </c>
      <c r="O37" s="23">
        <f t="shared" si="6"/>
        <v>1.492447292014857</v>
      </c>
      <c r="P37" s="24">
        <v>12237</v>
      </c>
      <c r="Q37" s="25">
        <f t="shared" si="7"/>
        <v>61.370842526763099</v>
      </c>
      <c r="R37" s="26" t="s">
        <v>54</v>
      </c>
      <c r="S37" s="27">
        <f>ABS(O88-O37)*100</f>
        <v>76.873149633762225</v>
      </c>
      <c r="T37" s="19" t="s">
        <v>153</v>
      </c>
      <c r="U37" s="21">
        <v>71577</v>
      </c>
      <c r="V37" s="19" t="s">
        <v>28</v>
      </c>
      <c r="W37" s="19" t="s">
        <v>169</v>
      </c>
      <c r="X37" s="19" t="s">
        <v>48</v>
      </c>
    </row>
    <row r="38" spans="1:24" x14ac:dyDescent="0.35">
      <c r="A38" s="19" t="s">
        <v>260</v>
      </c>
      <c r="B38" s="10" t="s">
        <v>104</v>
      </c>
      <c r="C38" s="10" t="s">
        <v>105</v>
      </c>
      <c r="D38" s="11">
        <v>45616</v>
      </c>
      <c r="E38" s="12">
        <v>875000</v>
      </c>
      <c r="F38" s="10" t="s">
        <v>25</v>
      </c>
      <c r="G38" s="10" t="s">
        <v>26</v>
      </c>
      <c r="H38" s="12">
        <v>875000</v>
      </c>
      <c r="I38" s="12">
        <v>243600</v>
      </c>
      <c r="J38" s="13">
        <f t="shared" si="4"/>
        <v>27.839999999999996</v>
      </c>
      <c r="K38" s="12">
        <v>503405</v>
      </c>
      <c r="L38" s="12">
        <v>162951</v>
      </c>
      <c r="M38" s="12">
        <f t="shared" si="5"/>
        <v>712049</v>
      </c>
      <c r="N38" s="12">
        <v>333778</v>
      </c>
      <c r="O38" s="14">
        <f t="shared" si="6"/>
        <v>2.133301176230908</v>
      </c>
      <c r="P38" s="15">
        <v>2800</v>
      </c>
      <c r="Q38" s="16">
        <f t="shared" si="7"/>
        <v>254.30321428571429</v>
      </c>
      <c r="R38" s="17" t="s">
        <v>59</v>
      </c>
      <c r="S38" s="18">
        <f>ABS(O135-O38)*100</f>
        <v>213.33011762309079</v>
      </c>
      <c r="T38" s="10" t="s">
        <v>28</v>
      </c>
      <c r="U38" s="12">
        <v>132998</v>
      </c>
      <c r="V38" s="10" t="s">
        <v>28</v>
      </c>
      <c r="W38" s="10" t="s">
        <v>30</v>
      </c>
      <c r="X38" s="10" t="s">
        <v>31</v>
      </c>
    </row>
    <row r="39" spans="1:24" x14ac:dyDescent="0.35">
      <c r="A39" s="19" t="s">
        <v>260</v>
      </c>
      <c r="B39" s="19" t="s">
        <v>175</v>
      </c>
      <c r="C39" s="19" t="s">
        <v>176</v>
      </c>
      <c r="D39" s="20">
        <v>45316</v>
      </c>
      <c r="E39" s="21">
        <v>895000</v>
      </c>
      <c r="F39" s="19" t="s">
        <v>25</v>
      </c>
      <c r="G39" s="19" t="s">
        <v>26</v>
      </c>
      <c r="H39" s="21">
        <v>895000</v>
      </c>
      <c r="I39" s="21">
        <v>215200</v>
      </c>
      <c r="J39" s="22">
        <f t="shared" si="4"/>
        <v>24.044692737430168</v>
      </c>
      <c r="K39" s="21">
        <v>462336</v>
      </c>
      <c r="L39" s="21">
        <v>87114</v>
      </c>
      <c r="M39" s="21">
        <f t="shared" si="5"/>
        <v>807886</v>
      </c>
      <c r="N39" s="21">
        <v>446692</v>
      </c>
      <c r="O39" s="23">
        <f t="shared" si="6"/>
        <v>1.8085974228327348</v>
      </c>
      <c r="P39" s="24">
        <v>14520</v>
      </c>
      <c r="Q39" s="25">
        <f t="shared" si="7"/>
        <v>55.639531680440768</v>
      </c>
      <c r="R39" s="26" t="s">
        <v>54</v>
      </c>
      <c r="S39" s="27">
        <f>ABS(O94-O39)*100</f>
        <v>180.85974228327348</v>
      </c>
      <c r="T39" s="19" t="s">
        <v>153</v>
      </c>
      <c r="U39" s="21">
        <v>69696</v>
      </c>
      <c r="V39" s="19" t="s">
        <v>28</v>
      </c>
      <c r="W39" s="19" t="s">
        <v>170</v>
      </c>
      <c r="X39" s="19" t="s">
        <v>48</v>
      </c>
    </row>
    <row r="40" spans="1:24" x14ac:dyDescent="0.35">
      <c r="A40" s="19" t="s">
        <v>260</v>
      </c>
      <c r="B40" s="19" t="s">
        <v>183</v>
      </c>
      <c r="C40" s="19" t="s">
        <v>184</v>
      </c>
      <c r="D40" s="20">
        <v>45125</v>
      </c>
      <c r="E40" s="21">
        <v>1100000</v>
      </c>
      <c r="F40" s="19" t="s">
        <v>25</v>
      </c>
      <c r="G40" s="19" t="s">
        <v>26</v>
      </c>
      <c r="H40" s="21">
        <v>1100000</v>
      </c>
      <c r="I40" s="21">
        <v>571700</v>
      </c>
      <c r="J40" s="22">
        <f t="shared" si="4"/>
        <v>51.972727272727269</v>
      </c>
      <c r="K40" s="21">
        <v>1142079</v>
      </c>
      <c r="L40" s="21">
        <v>146796</v>
      </c>
      <c r="M40" s="21">
        <f t="shared" si="5"/>
        <v>953204</v>
      </c>
      <c r="N40" s="21">
        <v>1206403</v>
      </c>
      <c r="O40" s="23">
        <f t="shared" si="6"/>
        <v>0.79012071422236185</v>
      </c>
      <c r="P40" s="24">
        <v>28588</v>
      </c>
      <c r="Q40" s="25">
        <f t="shared" si="7"/>
        <v>33.342801175318314</v>
      </c>
      <c r="R40" s="26" t="s">
        <v>46</v>
      </c>
      <c r="S40" s="27">
        <f>ABS(O90-O40)*100</f>
        <v>33.945130843718815</v>
      </c>
      <c r="T40" s="19" t="s">
        <v>49</v>
      </c>
      <c r="U40" s="21">
        <v>112872</v>
      </c>
      <c r="V40" s="19" t="s">
        <v>28</v>
      </c>
      <c r="W40" s="19" t="s">
        <v>169</v>
      </c>
      <c r="X40" s="19" t="s">
        <v>48</v>
      </c>
    </row>
    <row r="41" spans="1:24" x14ac:dyDescent="0.35">
      <c r="A41" s="19" t="s">
        <v>260</v>
      </c>
      <c r="B41" s="10" t="s">
        <v>173</v>
      </c>
      <c r="C41" s="10" t="s">
        <v>174</v>
      </c>
      <c r="D41" s="11">
        <v>45433</v>
      </c>
      <c r="E41" s="12">
        <v>1275000</v>
      </c>
      <c r="F41" s="10" t="s">
        <v>25</v>
      </c>
      <c r="G41" s="10" t="s">
        <v>26</v>
      </c>
      <c r="H41" s="12">
        <v>1275000</v>
      </c>
      <c r="I41" s="12">
        <v>414400</v>
      </c>
      <c r="J41" s="13">
        <f t="shared" si="4"/>
        <v>32.501960784313724</v>
      </c>
      <c r="K41" s="12">
        <v>874287</v>
      </c>
      <c r="L41" s="12">
        <v>340412</v>
      </c>
      <c r="M41" s="12">
        <f t="shared" si="5"/>
        <v>934588</v>
      </c>
      <c r="N41" s="12">
        <v>635565</v>
      </c>
      <c r="O41" s="14">
        <f t="shared" si="6"/>
        <v>1.4704837428115141</v>
      </c>
      <c r="P41" s="15">
        <v>19360</v>
      </c>
      <c r="Q41" s="16">
        <f t="shared" si="7"/>
        <v>48.27417355371901</v>
      </c>
      <c r="R41" s="17" t="s">
        <v>54</v>
      </c>
      <c r="S41" s="18">
        <f>ABS(O97-O41)*100</f>
        <v>147.04837428115141</v>
      </c>
      <c r="T41" s="10" t="s">
        <v>153</v>
      </c>
      <c r="U41" s="12">
        <v>303875</v>
      </c>
      <c r="V41" s="10" t="s">
        <v>28</v>
      </c>
      <c r="W41" s="10" t="s">
        <v>170</v>
      </c>
      <c r="X41" s="10" t="s">
        <v>48</v>
      </c>
    </row>
    <row r="42" spans="1:24" x14ac:dyDescent="0.35">
      <c r="A42" s="10" t="s">
        <v>260</v>
      </c>
      <c r="B42" s="10" t="s">
        <v>185</v>
      </c>
      <c r="C42" s="10" t="s">
        <v>186</v>
      </c>
      <c r="D42" s="11">
        <v>45397</v>
      </c>
      <c r="E42" s="12">
        <v>1350000</v>
      </c>
      <c r="F42" s="10" t="s">
        <v>25</v>
      </c>
      <c r="G42" s="10" t="s">
        <v>26</v>
      </c>
      <c r="H42" s="12">
        <v>1350000</v>
      </c>
      <c r="I42" s="12">
        <v>1132100</v>
      </c>
      <c r="J42" s="13">
        <f t="shared" si="4"/>
        <v>83.859259259259261</v>
      </c>
      <c r="K42" s="12">
        <v>2372195</v>
      </c>
      <c r="L42" s="12">
        <v>1546045</v>
      </c>
      <c r="M42" s="12">
        <f t="shared" si="5"/>
        <v>-196045</v>
      </c>
      <c r="N42" s="12">
        <v>786809</v>
      </c>
      <c r="O42" s="14">
        <f t="shared" si="6"/>
        <v>-0.24916466385107441</v>
      </c>
      <c r="P42" s="15">
        <v>21563</v>
      </c>
      <c r="Q42" s="16">
        <f t="shared" si="7"/>
        <v>-9.0917312062328985</v>
      </c>
      <c r="R42" s="17" t="s">
        <v>27</v>
      </c>
      <c r="S42" s="18">
        <f>ABS(O90-O42)*100</f>
        <v>137.87366865106245</v>
      </c>
      <c r="T42" s="10" t="s">
        <v>187</v>
      </c>
      <c r="U42" s="12">
        <v>1432100</v>
      </c>
      <c r="V42" s="10" t="s">
        <v>28</v>
      </c>
      <c r="W42" s="10" t="s">
        <v>30</v>
      </c>
      <c r="X42" s="10" t="s">
        <v>31</v>
      </c>
    </row>
    <row r="43" spans="1:24" x14ac:dyDescent="0.35">
      <c r="A43" s="19" t="s">
        <v>260</v>
      </c>
      <c r="B43" s="19" t="s">
        <v>151</v>
      </c>
      <c r="C43" s="19" t="s">
        <v>152</v>
      </c>
      <c r="D43" s="20">
        <v>45363</v>
      </c>
      <c r="E43" s="21">
        <v>1390000</v>
      </c>
      <c r="F43" s="19" t="s">
        <v>25</v>
      </c>
      <c r="G43" s="19" t="s">
        <v>26</v>
      </c>
      <c r="H43" s="21">
        <v>1390000</v>
      </c>
      <c r="I43" s="21">
        <v>401200</v>
      </c>
      <c r="J43" s="22">
        <f t="shared" si="4"/>
        <v>28.863309352517984</v>
      </c>
      <c r="K43" s="21">
        <v>874008</v>
      </c>
      <c r="L43" s="21">
        <v>183675</v>
      </c>
      <c r="M43" s="21">
        <f t="shared" si="5"/>
        <v>1206325</v>
      </c>
      <c r="N43" s="21">
        <v>821825</v>
      </c>
      <c r="O43" s="23">
        <f t="shared" si="6"/>
        <v>1.4678611626562832</v>
      </c>
      <c r="P43" s="24">
        <v>23568</v>
      </c>
      <c r="Q43" s="25">
        <f t="shared" si="7"/>
        <v>51.184869314324509</v>
      </c>
      <c r="R43" s="26" t="s">
        <v>54</v>
      </c>
      <c r="S43" s="27">
        <f>ABS(O113-O43)*100</f>
        <v>146.78611626562832</v>
      </c>
      <c r="T43" s="19" t="s">
        <v>153</v>
      </c>
      <c r="U43" s="21">
        <v>144219</v>
      </c>
      <c r="V43" s="19" t="s">
        <v>28</v>
      </c>
      <c r="W43" s="19" t="s">
        <v>90</v>
      </c>
      <c r="X43" s="19" t="s">
        <v>48</v>
      </c>
    </row>
    <row r="44" spans="1:24" x14ac:dyDescent="0.35">
      <c r="A44" s="19" t="s">
        <v>260</v>
      </c>
      <c r="B44" s="10" t="s">
        <v>179</v>
      </c>
      <c r="C44" s="10" t="s">
        <v>180</v>
      </c>
      <c r="D44" s="11">
        <v>45379</v>
      </c>
      <c r="E44" s="12">
        <v>1400000</v>
      </c>
      <c r="F44" s="10" t="s">
        <v>25</v>
      </c>
      <c r="G44" s="10" t="s">
        <v>26</v>
      </c>
      <c r="H44" s="12">
        <v>1400000</v>
      </c>
      <c r="I44" s="12">
        <v>382200</v>
      </c>
      <c r="J44" s="13">
        <f t="shared" si="4"/>
        <v>27.3</v>
      </c>
      <c r="K44" s="12">
        <v>806317</v>
      </c>
      <c r="L44" s="12">
        <v>127644</v>
      </c>
      <c r="M44" s="12">
        <f t="shared" si="5"/>
        <v>1272356</v>
      </c>
      <c r="N44" s="12">
        <v>807944</v>
      </c>
      <c r="O44" s="14">
        <f t="shared" si="6"/>
        <v>1.5748071648530095</v>
      </c>
      <c r="P44" s="15">
        <v>19040</v>
      </c>
      <c r="Q44" s="16">
        <f t="shared" si="7"/>
        <v>66.825420168067225</v>
      </c>
      <c r="R44" s="17" t="s">
        <v>54</v>
      </c>
      <c r="S44" s="18">
        <f>ABS(O97-O44)*100</f>
        <v>157.48071648530095</v>
      </c>
      <c r="T44" s="10" t="s">
        <v>153</v>
      </c>
      <c r="U44" s="12">
        <v>96355</v>
      </c>
      <c r="V44" s="10" t="s">
        <v>28</v>
      </c>
      <c r="W44" s="10" t="s">
        <v>169</v>
      </c>
      <c r="X44" s="10" t="s">
        <v>48</v>
      </c>
    </row>
    <row r="45" spans="1:24" x14ac:dyDescent="0.35">
      <c r="A45" s="19" t="s">
        <v>260</v>
      </c>
      <c r="B45" s="19" t="s">
        <v>249</v>
      </c>
      <c r="C45" s="19" t="s">
        <v>250</v>
      </c>
      <c r="D45" s="20">
        <v>45282</v>
      </c>
      <c r="E45" s="21">
        <v>1500000</v>
      </c>
      <c r="F45" s="19" t="s">
        <v>25</v>
      </c>
      <c r="G45" s="19" t="s">
        <v>26</v>
      </c>
      <c r="H45" s="21">
        <v>1500000</v>
      </c>
      <c r="I45" s="21">
        <v>386700</v>
      </c>
      <c r="J45" s="22">
        <f t="shared" si="4"/>
        <v>25.779999999999998</v>
      </c>
      <c r="K45" s="21">
        <v>870084</v>
      </c>
      <c r="L45" s="21">
        <v>488818</v>
      </c>
      <c r="M45" s="21">
        <f t="shared" si="5"/>
        <v>1011182</v>
      </c>
      <c r="N45" s="21">
        <v>453888</v>
      </c>
      <c r="O45" s="23">
        <f t="shared" si="6"/>
        <v>2.2278227227862382</v>
      </c>
      <c r="P45" s="24">
        <v>12328</v>
      </c>
      <c r="Q45" s="25">
        <f t="shared" si="7"/>
        <v>82.023199221284884</v>
      </c>
      <c r="R45" s="26" t="s">
        <v>54</v>
      </c>
      <c r="S45" s="27">
        <f>ABS(O48-O45)*100</f>
        <v>6.3217586304631368</v>
      </c>
      <c r="T45" s="19" t="s">
        <v>153</v>
      </c>
      <c r="U45" s="21">
        <v>463950</v>
      </c>
      <c r="V45" s="19" t="s">
        <v>28</v>
      </c>
      <c r="W45" s="19" t="s">
        <v>239</v>
      </c>
      <c r="X45" s="19" t="s">
        <v>48</v>
      </c>
    </row>
    <row r="46" spans="1:24" x14ac:dyDescent="0.35">
      <c r="A46" s="19" t="s">
        <v>260</v>
      </c>
      <c r="B46" s="19" t="s">
        <v>225</v>
      </c>
      <c r="C46" s="19" t="s">
        <v>226</v>
      </c>
      <c r="D46" s="20">
        <v>45608</v>
      </c>
      <c r="E46" s="21">
        <v>1575000</v>
      </c>
      <c r="F46" s="19" t="s">
        <v>25</v>
      </c>
      <c r="G46" s="19" t="s">
        <v>26</v>
      </c>
      <c r="H46" s="21">
        <v>1575000</v>
      </c>
      <c r="I46" s="21">
        <v>535200</v>
      </c>
      <c r="J46" s="22">
        <f t="shared" si="4"/>
        <v>33.980952380952381</v>
      </c>
      <c r="K46" s="21">
        <v>1007634</v>
      </c>
      <c r="L46" s="21">
        <v>201425</v>
      </c>
      <c r="M46" s="21">
        <f t="shared" si="5"/>
        <v>1373575</v>
      </c>
      <c r="N46" s="21">
        <v>959772</v>
      </c>
      <c r="O46" s="23">
        <f t="shared" si="6"/>
        <v>1.4311471891240837</v>
      </c>
      <c r="P46" s="24">
        <v>19600</v>
      </c>
      <c r="Q46" s="25">
        <f t="shared" si="7"/>
        <v>70.080357142857139</v>
      </c>
      <c r="R46" s="26" t="s">
        <v>54</v>
      </c>
      <c r="S46" s="27">
        <f>ABS(O64-O46)*100</f>
        <v>46.934437831531397</v>
      </c>
      <c r="T46" s="19" t="s">
        <v>28</v>
      </c>
      <c r="U46" s="21">
        <v>138240</v>
      </c>
      <c r="V46" s="19" t="s">
        <v>28</v>
      </c>
      <c r="W46" s="19" t="s">
        <v>170</v>
      </c>
      <c r="X46" s="19" t="s">
        <v>48</v>
      </c>
    </row>
    <row r="47" spans="1:24" x14ac:dyDescent="0.35">
      <c r="A47" s="10" t="s">
        <v>260</v>
      </c>
      <c r="B47" s="10" t="s">
        <v>193</v>
      </c>
      <c r="C47" s="10" t="s">
        <v>194</v>
      </c>
      <c r="D47" s="11">
        <v>45196</v>
      </c>
      <c r="E47" s="12">
        <v>1645000</v>
      </c>
      <c r="F47" s="10" t="s">
        <v>25</v>
      </c>
      <c r="G47" s="10" t="s">
        <v>26</v>
      </c>
      <c r="H47" s="12">
        <v>1645000</v>
      </c>
      <c r="I47" s="12">
        <v>715400</v>
      </c>
      <c r="J47" s="13">
        <f t="shared" si="4"/>
        <v>43.48936170212766</v>
      </c>
      <c r="K47" s="12">
        <v>1650447</v>
      </c>
      <c r="L47" s="12">
        <v>375891</v>
      </c>
      <c r="M47" s="12">
        <f t="shared" si="5"/>
        <v>1269109</v>
      </c>
      <c r="N47" s="12">
        <v>1499477</v>
      </c>
      <c r="O47" s="14">
        <f t="shared" si="6"/>
        <v>0.84636776689472393</v>
      </c>
      <c r="P47" s="15">
        <v>19920</v>
      </c>
      <c r="Q47" s="16">
        <f t="shared" si="7"/>
        <v>63.710291164658635</v>
      </c>
      <c r="R47" s="17" t="s">
        <v>97</v>
      </c>
      <c r="S47" s="18">
        <f>ABS(O88-O47)*100</f>
        <v>12.265197121748916</v>
      </c>
      <c r="T47" s="10" t="s">
        <v>98</v>
      </c>
      <c r="U47" s="12">
        <v>353165</v>
      </c>
      <c r="V47" s="10" t="s">
        <v>28</v>
      </c>
      <c r="W47" s="10" t="s">
        <v>30</v>
      </c>
      <c r="X47" s="10" t="s">
        <v>31</v>
      </c>
    </row>
    <row r="48" spans="1:24" x14ac:dyDescent="0.35">
      <c r="A48" s="19" t="s">
        <v>260</v>
      </c>
      <c r="B48" s="19" t="s">
        <v>134</v>
      </c>
      <c r="C48" s="19" t="s">
        <v>135</v>
      </c>
      <c r="D48" s="20">
        <v>45646</v>
      </c>
      <c r="E48" s="21">
        <v>1692500</v>
      </c>
      <c r="F48" s="19" t="s">
        <v>25</v>
      </c>
      <c r="G48" s="19" t="s">
        <v>26</v>
      </c>
      <c r="H48" s="21">
        <v>1692500</v>
      </c>
      <c r="I48" s="21">
        <v>407400</v>
      </c>
      <c r="J48" s="22">
        <f t="shared" si="4"/>
        <v>24.070901033973414</v>
      </c>
      <c r="K48" s="21">
        <v>848632</v>
      </c>
      <c r="L48" s="21">
        <v>303001</v>
      </c>
      <c r="M48" s="21">
        <f t="shared" si="5"/>
        <v>1389499</v>
      </c>
      <c r="N48" s="21">
        <v>641918</v>
      </c>
      <c r="O48" s="23">
        <f t="shared" si="6"/>
        <v>2.1646051364816068</v>
      </c>
      <c r="P48" s="24">
        <v>10992</v>
      </c>
      <c r="Q48" s="25">
        <f t="shared" si="7"/>
        <v>126.41002547307133</v>
      </c>
      <c r="R48" s="26" t="s">
        <v>97</v>
      </c>
      <c r="S48" s="27">
        <f>ABS(O126-O48)*100</f>
        <v>216.46051364816068</v>
      </c>
      <c r="T48" s="19" t="s">
        <v>28</v>
      </c>
      <c r="U48" s="21">
        <v>278841</v>
      </c>
      <c r="V48" s="19" t="s">
        <v>28</v>
      </c>
      <c r="W48" s="19" t="s">
        <v>30</v>
      </c>
      <c r="X48" s="19" t="s">
        <v>31</v>
      </c>
    </row>
    <row r="49" spans="1:24" x14ac:dyDescent="0.35">
      <c r="A49" s="19" t="s">
        <v>260</v>
      </c>
      <c r="B49" s="19" t="s">
        <v>68</v>
      </c>
      <c r="C49" s="19" t="s">
        <v>69</v>
      </c>
      <c r="D49" s="20">
        <v>45408</v>
      </c>
      <c r="E49" s="21">
        <v>1900000</v>
      </c>
      <c r="F49" s="19" t="s">
        <v>25</v>
      </c>
      <c r="G49" s="19" t="s">
        <v>26</v>
      </c>
      <c r="H49" s="21">
        <v>1900000</v>
      </c>
      <c r="I49" s="21">
        <v>763900</v>
      </c>
      <c r="J49" s="22">
        <f t="shared" si="4"/>
        <v>40.205263157894741</v>
      </c>
      <c r="K49" s="21">
        <v>1472030</v>
      </c>
      <c r="L49" s="21">
        <v>284279</v>
      </c>
      <c r="M49" s="21">
        <f t="shared" si="5"/>
        <v>1615721</v>
      </c>
      <c r="N49" s="21">
        <v>1413989</v>
      </c>
      <c r="O49" s="23">
        <f t="shared" si="6"/>
        <v>1.1426687194879168</v>
      </c>
      <c r="P49" s="24">
        <v>27730</v>
      </c>
      <c r="Q49" s="25">
        <f t="shared" si="7"/>
        <v>58.266173818968625</v>
      </c>
      <c r="R49" s="26" t="s">
        <v>54</v>
      </c>
      <c r="S49" s="27">
        <f>ABS(O179-O49)*100</f>
        <v>114.26687194879167</v>
      </c>
      <c r="T49" s="19" t="s">
        <v>43</v>
      </c>
      <c r="U49" s="21">
        <v>216173</v>
      </c>
      <c r="V49" s="19" t="s">
        <v>28</v>
      </c>
      <c r="W49" s="19" t="s">
        <v>47</v>
      </c>
      <c r="X49" s="19" t="s">
        <v>48</v>
      </c>
    </row>
    <row r="50" spans="1:24" x14ac:dyDescent="0.35">
      <c r="A50" s="19" t="s">
        <v>260</v>
      </c>
      <c r="B50" s="10" t="s">
        <v>171</v>
      </c>
      <c r="C50" s="10" t="s">
        <v>172</v>
      </c>
      <c r="D50" s="11">
        <v>45504</v>
      </c>
      <c r="E50" s="12">
        <v>2050000</v>
      </c>
      <c r="F50" s="10" t="s">
        <v>25</v>
      </c>
      <c r="G50" s="10" t="s">
        <v>26</v>
      </c>
      <c r="H50" s="12">
        <v>2050000</v>
      </c>
      <c r="I50" s="12">
        <v>766200</v>
      </c>
      <c r="J50" s="13">
        <f t="shared" si="4"/>
        <v>37.37560975609756</v>
      </c>
      <c r="K50" s="12">
        <v>1536582</v>
      </c>
      <c r="L50" s="12">
        <v>210103</v>
      </c>
      <c r="M50" s="12">
        <f t="shared" si="5"/>
        <v>1839897</v>
      </c>
      <c r="N50" s="12">
        <v>1579141</v>
      </c>
      <c r="O50" s="14">
        <f t="shared" si="6"/>
        <v>1.1651252168109119</v>
      </c>
      <c r="P50" s="15">
        <v>41600</v>
      </c>
      <c r="Q50" s="16">
        <f t="shared" si="7"/>
        <v>44.228293269230768</v>
      </c>
      <c r="R50" s="17" t="s">
        <v>54</v>
      </c>
      <c r="S50" s="18">
        <f>ABS(O107-O50)*100</f>
        <v>116.51252168109119</v>
      </c>
      <c r="T50" s="10" t="s">
        <v>167</v>
      </c>
      <c r="U50" s="12">
        <v>192415</v>
      </c>
      <c r="V50" s="10" t="s">
        <v>28</v>
      </c>
      <c r="W50" s="10" t="s">
        <v>170</v>
      </c>
      <c r="X50" s="10" t="s">
        <v>48</v>
      </c>
    </row>
    <row r="51" spans="1:24" x14ac:dyDescent="0.35">
      <c r="A51" s="19" t="s">
        <v>260</v>
      </c>
      <c r="B51" s="19" t="s">
        <v>240</v>
      </c>
      <c r="C51" s="19" t="s">
        <v>241</v>
      </c>
      <c r="D51" s="20">
        <v>45565</v>
      </c>
      <c r="E51" s="21">
        <v>2177988</v>
      </c>
      <c r="F51" s="19" t="s">
        <v>25</v>
      </c>
      <c r="G51" s="19" t="s">
        <v>26</v>
      </c>
      <c r="H51" s="21">
        <v>2177988</v>
      </c>
      <c r="I51" s="21">
        <v>492100</v>
      </c>
      <c r="J51" s="22">
        <f t="shared" si="4"/>
        <v>22.594247534880814</v>
      </c>
      <c r="K51" s="21">
        <v>968602</v>
      </c>
      <c r="L51" s="21">
        <v>279128</v>
      </c>
      <c r="M51" s="21">
        <f t="shared" si="5"/>
        <v>1898860</v>
      </c>
      <c r="N51" s="21">
        <v>835726</v>
      </c>
      <c r="O51" s="23">
        <f t="shared" si="6"/>
        <v>2.272108322584196</v>
      </c>
      <c r="P51" s="24">
        <v>20746</v>
      </c>
      <c r="Q51" s="25">
        <f t="shared" si="7"/>
        <v>91.528969439892023</v>
      </c>
      <c r="R51" s="26" t="s">
        <v>46</v>
      </c>
      <c r="S51" s="27">
        <f>ABS(O62-O51)*100</f>
        <v>136.24285305417612</v>
      </c>
      <c r="T51" s="19" t="s">
        <v>28</v>
      </c>
      <c r="U51" s="21">
        <v>180367</v>
      </c>
      <c r="V51" s="19" t="s">
        <v>28</v>
      </c>
      <c r="W51" s="19" t="s">
        <v>239</v>
      </c>
      <c r="X51" s="19" t="s">
        <v>48</v>
      </c>
    </row>
    <row r="52" spans="1:24" x14ac:dyDescent="0.35">
      <c r="A52" s="10" t="s">
        <v>260</v>
      </c>
      <c r="B52" s="19" t="s">
        <v>243</v>
      </c>
      <c r="C52" s="19" t="s">
        <v>244</v>
      </c>
      <c r="D52" s="20">
        <v>45103</v>
      </c>
      <c r="E52" s="21">
        <v>2278789</v>
      </c>
      <c r="F52" s="19" t="s">
        <v>25</v>
      </c>
      <c r="G52" s="19" t="s">
        <v>26</v>
      </c>
      <c r="H52" s="21">
        <v>2278789</v>
      </c>
      <c r="I52" s="21">
        <v>408200</v>
      </c>
      <c r="J52" s="22">
        <f t="shared" si="4"/>
        <v>17.913023101305122</v>
      </c>
      <c r="K52" s="21">
        <v>847264</v>
      </c>
      <c r="L52" s="21">
        <v>403202</v>
      </c>
      <c r="M52" s="21">
        <f t="shared" si="5"/>
        <v>1875587</v>
      </c>
      <c r="N52" s="21">
        <v>472406</v>
      </c>
      <c r="O52" s="23">
        <f t="shared" si="6"/>
        <v>3.970286152165722</v>
      </c>
      <c r="P52" s="24">
        <v>5582</v>
      </c>
      <c r="Q52" s="25">
        <f t="shared" si="7"/>
        <v>336.00627015406667</v>
      </c>
      <c r="R52" s="26" t="s">
        <v>40</v>
      </c>
      <c r="S52" s="27">
        <f>ABS(O59-O52)*100</f>
        <v>281.53139716979786</v>
      </c>
      <c r="T52" s="19" t="s">
        <v>41</v>
      </c>
      <c r="U52" s="21">
        <v>329976</v>
      </c>
      <c r="V52" s="19" t="s">
        <v>28</v>
      </c>
      <c r="W52" s="19" t="s">
        <v>30</v>
      </c>
      <c r="X52" s="19" t="s">
        <v>31</v>
      </c>
    </row>
    <row r="53" spans="1:24" x14ac:dyDescent="0.35">
      <c r="A53" s="19" t="s">
        <v>260</v>
      </c>
      <c r="B53" s="19" t="s">
        <v>202</v>
      </c>
      <c r="C53" s="19" t="s">
        <v>203</v>
      </c>
      <c r="D53" s="20">
        <v>45659</v>
      </c>
      <c r="E53" s="21">
        <v>2300000</v>
      </c>
      <c r="F53" s="19" t="s">
        <v>25</v>
      </c>
      <c r="G53" s="19" t="s">
        <v>26</v>
      </c>
      <c r="H53" s="21">
        <v>2300000</v>
      </c>
      <c r="I53" s="21">
        <v>998100</v>
      </c>
      <c r="J53" s="22">
        <f t="shared" si="4"/>
        <v>43.395652173913042</v>
      </c>
      <c r="K53" s="21">
        <v>2092346</v>
      </c>
      <c r="L53" s="21">
        <v>382030</v>
      </c>
      <c r="M53" s="21">
        <f t="shared" si="5"/>
        <v>1917970</v>
      </c>
      <c r="N53" s="21">
        <v>2012136</v>
      </c>
      <c r="O53" s="23">
        <f t="shared" si="6"/>
        <v>0.95320097647475122</v>
      </c>
      <c r="P53" s="24">
        <v>12000</v>
      </c>
      <c r="Q53" s="25">
        <f t="shared" si="7"/>
        <v>159.83083333333335</v>
      </c>
      <c r="R53" s="26" t="s">
        <v>97</v>
      </c>
      <c r="S53" s="27">
        <f>ABS(O83-O53)*100</f>
        <v>31.085095730936086</v>
      </c>
      <c r="T53" s="19" t="s">
        <v>28</v>
      </c>
      <c r="U53" s="21">
        <v>329058</v>
      </c>
      <c r="V53" s="19" t="s">
        <v>28</v>
      </c>
      <c r="W53" s="19" t="s">
        <v>30</v>
      </c>
      <c r="X53" s="19" t="s">
        <v>31</v>
      </c>
    </row>
    <row r="54" spans="1:24" x14ac:dyDescent="0.35">
      <c r="A54" s="19" t="s">
        <v>260</v>
      </c>
      <c r="B54" s="10" t="s">
        <v>208</v>
      </c>
      <c r="C54" s="10" t="s">
        <v>209</v>
      </c>
      <c r="D54" s="11">
        <v>45526</v>
      </c>
      <c r="E54" s="12">
        <v>2300000</v>
      </c>
      <c r="F54" s="10" t="s">
        <v>25</v>
      </c>
      <c r="G54" s="10" t="s">
        <v>26</v>
      </c>
      <c r="H54" s="12">
        <v>2300000</v>
      </c>
      <c r="I54" s="12">
        <v>524800</v>
      </c>
      <c r="J54" s="13">
        <f t="shared" si="4"/>
        <v>22.817391304347826</v>
      </c>
      <c r="K54" s="12">
        <v>1154107</v>
      </c>
      <c r="L54" s="12">
        <v>260708</v>
      </c>
      <c r="M54" s="12">
        <f t="shared" si="5"/>
        <v>2039292</v>
      </c>
      <c r="N54" s="12">
        <v>859037</v>
      </c>
      <c r="O54" s="14">
        <f t="shared" si="6"/>
        <v>2.3739280147420891</v>
      </c>
      <c r="P54" s="15">
        <v>9120</v>
      </c>
      <c r="Q54" s="16">
        <f t="shared" si="7"/>
        <v>223.60657894736843</v>
      </c>
      <c r="R54" s="17" t="s">
        <v>95</v>
      </c>
      <c r="S54" s="18">
        <f>ABS(O78-O54)*100</f>
        <v>190.83867503969918</v>
      </c>
      <c r="T54" s="10" t="s">
        <v>160</v>
      </c>
      <c r="U54" s="12">
        <v>260708</v>
      </c>
      <c r="V54" s="10" t="s">
        <v>28</v>
      </c>
      <c r="W54" s="10" t="s">
        <v>30</v>
      </c>
      <c r="X54" s="10" t="s">
        <v>31</v>
      </c>
    </row>
    <row r="55" spans="1:24" x14ac:dyDescent="0.35">
      <c r="A55" s="19" t="s">
        <v>260</v>
      </c>
      <c r="B55" s="10" t="s">
        <v>88</v>
      </c>
      <c r="C55" s="10" t="s">
        <v>89</v>
      </c>
      <c r="D55" s="11">
        <v>45589</v>
      </c>
      <c r="E55" s="12">
        <v>2350000</v>
      </c>
      <c r="F55" s="10" t="s">
        <v>25</v>
      </c>
      <c r="G55" s="10" t="s">
        <v>26</v>
      </c>
      <c r="H55" s="12">
        <v>2350000</v>
      </c>
      <c r="I55" s="12">
        <v>464100</v>
      </c>
      <c r="J55" s="13">
        <f t="shared" si="4"/>
        <v>19.748936170212765</v>
      </c>
      <c r="K55" s="12">
        <v>951092</v>
      </c>
      <c r="L55" s="12">
        <v>464188</v>
      </c>
      <c r="M55" s="12">
        <f t="shared" si="5"/>
        <v>1885812</v>
      </c>
      <c r="N55" s="12">
        <v>590186</v>
      </c>
      <c r="O55" s="14">
        <f t="shared" si="6"/>
        <v>3.1952841985407989</v>
      </c>
      <c r="P55" s="15">
        <v>31228</v>
      </c>
      <c r="Q55" s="16">
        <f t="shared" si="7"/>
        <v>60.388497502241577</v>
      </c>
      <c r="R55" s="17" t="s">
        <v>46</v>
      </c>
      <c r="S55" s="18">
        <f>ABS(O167-O55)*100</f>
        <v>319.52841985407991</v>
      </c>
      <c r="T55" s="10" t="s">
        <v>28</v>
      </c>
      <c r="U55" s="12">
        <v>419475</v>
      </c>
      <c r="V55" s="10" t="s">
        <v>28</v>
      </c>
      <c r="W55" s="10" t="s">
        <v>90</v>
      </c>
      <c r="X55" s="10" t="s">
        <v>48</v>
      </c>
    </row>
    <row r="56" spans="1:24" x14ac:dyDescent="0.35">
      <c r="A56" s="19" t="s">
        <v>260</v>
      </c>
      <c r="B56" s="10" t="s">
        <v>243</v>
      </c>
      <c r="C56" s="10" t="s">
        <v>244</v>
      </c>
      <c r="D56" s="11">
        <v>45709</v>
      </c>
      <c r="E56" s="12">
        <v>2563764</v>
      </c>
      <c r="F56" s="10" t="s">
        <v>25</v>
      </c>
      <c r="G56" s="10" t="s">
        <v>26</v>
      </c>
      <c r="H56" s="12">
        <v>2563764</v>
      </c>
      <c r="I56" s="12">
        <v>423900</v>
      </c>
      <c r="J56" s="13">
        <f t="shared" si="4"/>
        <v>16.534283186751978</v>
      </c>
      <c r="K56" s="12">
        <v>847264</v>
      </c>
      <c r="L56" s="12">
        <v>403202</v>
      </c>
      <c r="M56" s="12">
        <f t="shared" si="5"/>
        <v>2160562</v>
      </c>
      <c r="N56" s="12">
        <v>472406</v>
      </c>
      <c r="O56" s="14">
        <f t="shared" si="6"/>
        <v>4.5735278552770291</v>
      </c>
      <c r="P56" s="15">
        <v>5582</v>
      </c>
      <c r="Q56" s="16">
        <f t="shared" si="7"/>
        <v>387.05876030096738</v>
      </c>
      <c r="R56" s="17" t="s">
        <v>40</v>
      </c>
      <c r="S56" s="18">
        <f>ABS(O64-O56)*100</f>
        <v>267.30362878376314</v>
      </c>
      <c r="T56" s="10" t="s">
        <v>28</v>
      </c>
      <c r="U56" s="12">
        <v>329976</v>
      </c>
      <c r="V56" s="10" t="s">
        <v>28</v>
      </c>
      <c r="W56" s="10" t="s">
        <v>30</v>
      </c>
      <c r="X56" s="10" t="s">
        <v>31</v>
      </c>
    </row>
    <row r="57" spans="1:24" x14ac:dyDescent="0.35">
      <c r="A57" s="10" t="s">
        <v>260</v>
      </c>
      <c r="B57" s="10" t="s">
        <v>200</v>
      </c>
      <c r="C57" s="10" t="s">
        <v>201</v>
      </c>
      <c r="D57" s="11">
        <v>45737</v>
      </c>
      <c r="E57" s="12">
        <v>2928338</v>
      </c>
      <c r="F57" s="10" t="s">
        <v>35</v>
      </c>
      <c r="G57" s="10" t="s">
        <v>26</v>
      </c>
      <c r="H57" s="12">
        <v>2928338</v>
      </c>
      <c r="I57" s="12">
        <v>279600</v>
      </c>
      <c r="J57" s="13">
        <f t="shared" si="4"/>
        <v>9.5480781248612701</v>
      </c>
      <c r="K57" s="12">
        <v>576625</v>
      </c>
      <c r="L57" s="12">
        <v>102147</v>
      </c>
      <c r="M57" s="12">
        <f t="shared" si="5"/>
        <v>2826191</v>
      </c>
      <c r="N57" s="12">
        <v>558209</v>
      </c>
      <c r="O57" s="14">
        <f t="shared" si="6"/>
        <v>5.0629620805110633</v>
      </c>
      <c r="P57" s="15">
        <v>6430</v>
      </c>
      <c r="Q57" s="16">
        <f t="shared" si="7"/>
        <v>439.53203732503886</v>
      </c>
      <c r="R57" s="17" t="s">
        <v>97</v>
      </c>
      <c r="S57" s="18">
        <f>ABS(O90-O57)*100</f>
        <v>393.3390057851513</v>
      </c>
      <c r="T57" s="10" t="s">
        <v>28</v>
      </c>
      <c r="U57" s="12">
        <v>85019</v>
      </c>
      <c r="V57" s="10" t="s">
        <v>28</v>
      </c>
      <c r="W57" s="10" t="s">
        <v>30</v>
      </c>
      <c r="X57" s="10" t="s">
        <v>31</v>
      </c>
    </row>
    <row r="58" spans="1:24" x14ac:dyDescent="0.35">
      <c r="A58" s="19" t="s">
        <v>260</v>
      </c>
      <c r="B58" s="10" t="s">
        <v>220</v>
      </c>
      <c r="C58" s="10" t="s">
        <v>221</v>
      </c>
      <c r="D58" s="11">
        <v>45177</v>
      </c>
      <c r="E58" s="12">
        <v>2950000</v>
      </c>
      <c r="F58" s="10" t="s">
        <v>25</v>
      </c>
      <c r="G58" s="10" t="s">
        <v>26</v>
      </c>
      <c r="H58" s="12">
        <v>2950000</v>
      </c>
      <c r="I58" s="12">
        <v>1080100</v>
      </c>
      <c r="J58" s="13">
        <f t="shared" si="4"/>
        <v>36.6135593220339</v>
      </c>
      <c r="K58" s="12">
        <v>2338014</v>
      </c>
      <c r="L58" s="12">
        <v>273435</v>
      </c>
      <c r="M58" s="12">
        <f t="shared" si="5"/>
        <v>2676565</v>
      </c>
      <c r="N58" s="12">
        <v>2502520</v>
      </c>
      <c r="O58" s="14">
        <f t="shared" si="6"/>
        <v>1.0695478957211131</v>
      </c>
      <c r="P58" s="15">
        <v>40414</v>
      </c>
      <c r="Q58" s="16">
        <f t="shared" si="7"/>
        <v>66.228658385707917</v>
      </c>
      <c r="R58" s="17" t="s">
        <v>46</v>
      </c>
      <c r="S58" s="18" t="e">
        <f>ABS(#REF!-O58)*100</f>
        <v>#REF!</v>
      </c>
      <c r="T58" s="10" t="s">
        <v>49</v>
      </c>
      <c r="U58" s="12">
        <v>155561</v>
      </c>
      <c r="V58" s="10" t="s">
        <v>28</v>
      </c>
      <c r="W58" s="10" t="s">
        <v>170</v>
      </c>
      <c r="X58" s="10" t="s">
        <v>48</v>
      </c>
    </row>
    <row r="59" spans="1:24" x14ac:dyDescent="0.35">
      <c r="A59" s="19" t="s">
        <v>260</v>
      </c>
      <c r="B59" s="19" t="s">
        <v>91</v>
      </c>
      <c r="C59" s="19" t="s">
        <v>92</v>
      </c>
      <c r="D59" s="20">
        <v>45534</v>
      </c>
      <c r="E59" s="21">
        <v>3293691</v>
      </c>
      <c r="F59" s="19" t="s">
        <v>25</v>
      </c>
      <c r="G59" s="19" t="s">
        <v>26</v>
      </c>
      <c r="H59" s="21">
        <v>3293691</v>
      </c>
      <c r="I59" s="21">
        <v>1268700</v>
      </c>
      <c r="J59" s="22">
        <f t="shared" si="4"/>
        <v>38.519096053637092</v>
      </c>
      <c r="K59" s="21">
        <v>2595295</v>
      </c>
      <c r="L59" s="21">
        <v>732740</v>
      </c>
      <c r="M59" s="21">
        <f t="shared" si="5"/>
        <v>2560951</v>
      </c>
      <c r="N59" s="21">
        <v>2217327</v>
      </c>
      <c r="O59" s="23">
        <f t="shared" si="6"/>
        <v>1.1549721804677433</v>
      </c>
      <c r="P59" s="24">
        <v>44260</v>
      </c>
      <c r="Q59" s="25">
        <f t="shared" si="7"/>
        <v>57.861522819701761</v>
      </c>
      <c r="R59" s="26" t="s">
        <v>54</v>
      </c>
      <c r="S59" s="27">
        <f>ABS(O166-O59)*100</f>
        <v>115.49721804677434</v>
      </c>
      <c r="T59" s="19" t="s">
        <v>55</v>
      </c>
      <c r="U59" s="21">
        <v>561053</v>
      </c>
      <c r="V59" s="19" t="s">
        <v>28</v>
      </c>
      <c r="W59" s="19" t="s">
        <v>90</v>
      </c>
      <c r="X59" s="19" t="s">
        <v>48</v>
      </c>
    </row>
    <row r="60" spans="1:24" x14ac:dyDescent="0.35">
      <c r="A60" s="19" t="s">
        <v>260</v>
      </c>
      <c r="B60" s="10" t="s">
        <v>234</v>
      </c>
      <c r="C60" s="10" t="s">
        <v>235</v>
      </c>
      <c r="D60" s="11">
        <v>45163</v>
      </c>
      <c r="E60" s="12">
        <v>3601291</v>
      </c>
      <c r="F60" s="10" t="s">
        <v>25</v>
      </c>
      <c r="G60" s="10" t="s">
        <v>26</v>
      </c>
      <c r="H60" s="12">
        <v>3601291</v>
      </c>
      <c r="I60" s="12">
        <v>1085100</v>
      </c>
      <c r="J60" s="13">
        <f t="shared" si="4"/>
        <v>30.130861404979491</v>
      </c>
      <c r="K60" s="12">
        <v>2384225</v>
      </c>
      <c r="L60" s="12">
        <v>1021723</v>
      </c>
      <c r="M60" s="12">
        <f t="shared" si="5"/>
        <v>2579568</v>
      </c>
      <c r="N60" s="12">
        <v>1335786</v>
      </c>
      <c r="O60" s="14">
        <f t="shared" si="6"/>
        <v>1.931123697957607</v>
      </c>
      <c r="P60" s="15">
        <v>42684</v>
      </c>
      <c r="Q60" s="16">
        <f t="shared" si="7"/>
        <v>60.434073657576612</v>
      </c>
      <c r="R60" s="17" t="s">
        <v>59</v>
      </c>
      <c r="S60" s="18">
        <f>ABS(O73-O60)*100</f>
        <v>112.43736613918618</v>
      </c>
      <c r="T60" s="10" t="s">
        <v>157</v>
      </c>
      <c r="U60" s="12">
        <v>882090</v>
      </c>
      <c r="V60" s="10" t="s">
        <v>28</v>
      </c>
      <c r="W60" s="10" t="s">
        <v>30</v>
      </c>
      <c r="X60" s="10" t="s">
        <v>31</v>
      </c>
    </row>
    <row r="61" spans="1:24" x14ac:dyDescent="0.35">
      <c r="A61" s="19" t="s">
        <v>260</v>
      </c>
      <c r="B61" s="19" t="s">
        <v>210</v>
      </c>
      <c r="C61" s="19" t="s">
        <v>211</v>
      </c>
      <c r="D61" s="20">
        <v>45551</v>
      </c>
      <c r="E61" s="21">
        <v>3684210</v>
      </c>
      <c r="F61" s="19" t="s">
        <v>25</v>
      </c>
      <c r="G61" s="19" t="s">
        <v>26</v>
      </c>
      <c r="H61" s="21">
        <v>3684210</v>
      </c>
      <c r="I61" s="21">
        <v>360000</v>
      </c>
      <c r="J61" s="22">
        <f t="shared" si="4"/>
        <v>9.7714299673471388</v>
      </c>
      <c r="K61" s="21">
        <v>1263151</v>
      </c>
      <c r="L61" s="21">
        <v>328838</v>
      </c>
      <c r="M61" s="21">
        <f t="shared" si="5"/>
        <v>3355372</v>
      </c>
      <c r="N61" s="21">
        <v>993950</v>
      </c>
      <c r="O61" s="23">
        <f t="shared" si="6"/>
        <v>3.3757955631571006</v>
      </c>
      <c r="P61" s="24">
        <v>5355</v>
      </c>
      <c r="Q61" s="25">
        <f t="shared" si="7"/>
        <v>626.5867413632119</v>
      </c>
      <c r="R61" s="26" t="s">
        <v>40</v>
      </c>
      <c r="S61" s="27">
        <f>ABS(O84-O61)*100</f>
        <v>64.143202055512873</v>
      </c>
      <c r="T61" s="19" t="s">
        <v>28</v>
      </c>
      <c r="U61" s="21">
        <v>288149</v>
      </c>
      <c r="V61" s="19" t="s">
        <v>28</v>
      </c>
      <c r="W61" s="19" t="s">
        <v>30</v>
      </c>
      <c r="X61" s="19" t="s">
        <v>31</v>
      </c>
    </row>
    <row r="62" spans="1:24" x14ac:dyDescent="0.35">
      <c r="A62" s="10" t="s">
        <v>260</v>
      </c>
      <c r="B62" s="19" t="s">
        <v>198</v>
      </c>
      <c r="C62" s="19" t="s">
        <v>199</v>
      </c>
      <c r="D62" s="20">
        <v>45709</v>
      </c>
      <c r="E62" s="21">
        <v>3959650</v>
      </c>
      <c r="F62" s="19" t="s">
        <v>25</v>
      </c>
      <c r="G62" s="19" t="s">
        <v>26</v>
      </c>
      <c r="H62" s="21">
        <v>3959650</v>
      </c>
      <c r="I62" s="21">
        <v>1793500</v>
      </c>
      <c r="J62" s="22">
        <f t="shared" si="4"/>
        <v>45.294407333981539</v>
      </c>
      <c r="K62" s="21">
        <v>3622328</v>
      </c>
      <c r="L62" s="21">
        <v>335936</v>
      </c>
      <c r="M62" s="21">
        <f t="shared" si="5"/>
        <v>3623714</v>
      </c>
      <c r="N62" s="21">
        <v>3983505</v>
      </c>
      <c r="O62" s="23">
        <f t="shared" si="6"/>
        <v>0.90967979204243499</v>
      </c>
      <c r="P62" s="24">
        <v>91093</v>
      </c>
      <c r="Q62" s="25">
        <f t="shared" si="7"/>
        <v>39.780378294709799</v>
      </c>
      <c r="R62" s="26" t="s">
        <v>46</v>
      </c>
      <c r="S62" s="27">
        <f>ABS(O96-O62)*100</f>
        <v>90.967979204243505</v>
      </c>
      <c r="T62" s="19" t="s">
        <v>28</v>
      </c>
      <c r="U62" s="21">
        <v>309450</v>
      </c>
      <c r="V62" s="19" t="s">
        <v>28</v>
      </c>
      <c r="W62" s="19" t="s">
        <v>127</v>
      </c>
      <c r="X62" s="19" t="s">
        <v>48</v>
      </c>
    </row>
    <row r="63" spans="1:24" x14ac:dyDescent="0.35">
      <c r="A63" s="19" t="s">
        <v>260</v>
      </c>
      <c r="B63" s="19" t="s">
        <v>240</v>
      </c>
      <c r="C63" s="19" t="s">
        <v>241</v>
      </c>
      <c r="D63" s="20">
        <v>45124</v>
      </c>
      <c r="E63" s="21">
        <v>4000000</v>
      </c>
      <c r="F63" s="19" t="s">
        <v>25</v>
      </c>
      <c r="G63" s="19" t="s">
        <v>26</v>
      </c>
      <c r="H63" s="21">
        <v>4000000</v>
      </c>
      <c r="I63" s="21">
        <v>460100</v>
      </c>
      <c r="J63" s="22">
        <f t="shared" si="4"/>
        <v>11.5025</v>
      </c>
      <c r="K63" s="21">
        <v>968602</v>
      </c>
      <c r="L63" s="21">
        <v>279128</v>
      </c>
      <c r="M63" s="21">
        <f t="shared" si="5"/>
        <v>3720872</v>
      </c>
      <c r="N63" s="21">
        <v>835726</v>
      </c>
      <c r="O63" s="23">
        <f t="shared" si="6"/>
        <v>4.452263062295537</v>
      </c>
      <c r="P63" s="24">
        <v>20746</v>
      </c>
      <c r="Q63" s="25">
        <f t="shared" si="7"/>
        <v>179.35370673864841</v>
      </c>
      <c r="R63" s="26" t="s">
        <v>46</v>
      </c>
      <c r="S63" s="27">
        <f>ABS(O73-O63)*100</f>
        <v>364.55130257297918</v>
      </c>
      <c r="T63" s="19" t="s">
        <v>242</v>
      </c>
      <c r="U63" s="21">
        <v>180367</v>
      </c>
      <c r="V63" s="19" t="s">
        <v>28</v>
      </c>
      <c r="W63" s="19" t="s">
        <v>239</v>
      </c>
      <c r="X63" s="19" t="s">
        <v>48</v>
      </c>
    </row>
    <row r="64" spans="1:24" x14ac:dyDescent="0.35">
      <c r="A64" s="19" t="s">
        <v>260</v>
      </c>
      <c r="B64" s="10" t="s">
        <v>136</v>
      </c>
      <c r="C64" s="10" t="s">
        <v>137</v>
      </c>
      <c r="D64" s="11">
        <v>45071</v>
      </c>
      <c r="E64" s="12">
        <v>4142000</v>
      </c>
      <c r="F64" s="10" t="s">
        <v>25</v>
      </c>
      <c r="G64" s="10" t="s">
        <v>26</v>
      </c>
      <c r="H64" s="12">
        <v>4142000</v>
      </c>
      <c r="I64" s="12">
        <v>999100</v>
      </c>
      <c r="J64" s="13">
        <f t="shared" si="4"/>
        <v>24.121197489135685</v>
      </c>
      <c r="K64" s="12">
        <v>2412524</v>
      </c>
      <c r="L64" s="12">
        <v>491933</v>
      </c>
      <c r="M64" s="12">
        <f t="shared" si="5"/>
        <v>3650067</v>
      </c>
      <c r="N64" s="12">
        <v>1920591</v>
      </c>
      <c r="O64" s="14">
        <f t="shared" si="6"/>
        <v>1.9004915674393976</v>
      </c>
      <c r="P64" s="15">
        <v>44928</v>
      </c>
      <c r="Q64" s="16">
        <f t="shared" si="7"/>
        <v>81.242588141025635</v>
      </c>
      <c r="R64" s="17" t="s">
        <v>138</v>
      </c>
      <c r="S64" s="18">
        <f>ABS(O141-O64)*100</f>
        <v>190.04915674393976</v>
      </c>
      <c r="T64" s="10" t="s">
        <v>139</v>
      </c>
      <c r="U64" s="12">
        <v>491933</v>
      </c>
      <c r="V64" s="10" t="s">
        <v>28</v>
      </c>
      <c r="W64" s="10" t="s">
        <v>30</v>
      </c>
      <c r="X64" s="10" t="s">
        <v>31</v>
      </c>
    </row>
    <row r="65" spans="1:24" x14ac:dyDescent="0.35">
      <c r="A65" s="19" t="s">
        <v>260</v>
      </c>
      <c r="B65" s="10" t="s">
        <v>206</v>
      </c>
      <c r="C65" s="10" t="s">
        <v>207</v>
      </c>
      <c r="D65" s="11">
        <v>45713</v>
      </c>
      <c r="E65" s="12">
        <v>4250000</v>
      </c>
      <c r="F65" s="10" t="s">
        <v>25</v>
      </c>
      <c r="G65" s="10" t="s">
        <v>26</v>
      </c>
      <c r="H65" s="12">
        <v>4250000</v>
      </c>
      <c r="I65" s="12">
        <v>1064600</v>
      </c>
      <c r="J65" s="13">
        <f t="shared" si="4"/>
        <v>25.04941176470588</v>
      </c>
      <c r="K65" s="12">
        <v>2291224</v>
      </c>
      <c r="L65" s="12">
        <v>708446</v>
      </c>
      <c r="M65" s="12">
        <f t="shared" si="5"/>
        <v>3541554</v>
      </c>
      <c r="N65" s="12">
        <v>1521901</v>
      </c>
      <c r="O65" s="14">
        <f t="shared" si="6"/>
        <v>2.3270593816549172</v>
      </c>
      <c r="P65" s="15">
        <v>16868</v>
      </c>
      <c r="Q65" s="16">
        <f t="shared" si="7"/>
        <v>209.95695992411666</v>
      </c>
      <c r="R65" s="17" t="s">
        <v>95</v>
      </c>
      <c r="S65" s="18">
        <f>ABS(O90-O65)*100</f>
        <v>119.74873589953671</v>
      </c>
      <c r="T65" s="10" t="s">
        <v>28</v>
      </c>
      <c r="U65" s="12">
        <v>558657</v>
      </c>
      <c r="V65" s="10" t="s">
        <v>28</v>
      </c>
      <c r="W65" s="10" t="s">
        <v>30</v>
      </c>
      <c r="X65" s="10" t="s">
        <v>31</v>
      </c>
    </row>
    <row r="66" spans="1:24" x14ac:dyDescent="0.35">
      <c r="A66" s="19" t="s">
        <v>260</v>
      </c>
      <c r="B66" s="19" t="s">
        <v>163</v>
      </c>
      <c r="C66" s="19" t="s">
        <v>164</v>
      </c>
      <c r="D66" s="20">
        <v>45635</v>
      </c>
      <c r="E66" s="21">
        <v>7000000</v>
      </c>
      <c r="F66" s="19" t="s">
        <v>25</v>
      </c>
      <c r="G66" s="19" t="s">
        <v>26</v>
      </c>
      <c r="H66" s="21">
        <v>7000000</v>
      </c>
      <c r="I66" s="21">
        <v>1776900</v>
      </c>
      <c r="J66" s="22">
        <f t="shared" ref="J66:J90" si="8">I66/H66*100</f>
        <v>25.384285714285713</v>
      </c>
      <c r="K66" s="21">
        <v>5055373</v>
      </c>
      <c r="L66" s="21">
        <v>665247</v>
      </c>
      <c r="M66" s="21">
        <f t="shared" ref="M66:M90" si="9">H66-L66</f>
        <v>6334753</v>
      </c>
      <c r="N66" s="21">
        <v>4390126</v>
      </c>
      <c r="O66" s="23">
        <f t="shared" ref="O66:O90" si="10">M66/N66</f>
        <v>1.4429547124615558</v>
      </c>
      <c r="P66" s="24">
        <v>98000</v>
      </c>
      <c r="Q66" s="25">
        <f t="shared" ref="Q66:Q90" si="11">M66/P66</f>
        <v>64.640336734693875</v>
      </c>
      <c r="R66" s="26" t="s">
        <v>138</v>
      </c>
      <c r="S66" s="27">
        <f>ABS(O128-O66)*100</f>
        <v>144.29547124615559</v>
      </c>
      <c r="T66" s="19" t="s">
        <v>28</v>
      </c>
      <c r="U66" s="21">
        <v>665247</v>
      </c>
      <c r="V66" s="19" t="s">
        <v>28</v>
      </c>
      <c r="W66" s="19" t="s">
        <v>30</v>
      </c>
      <c r="X66" s="19" t="s">
        <v>31</v>
      </c>
    </row>
    <row r="67" spans="1:24" x14ac:dyDescent="0.35">
      <c r="A67" s="10" t="s">
        <v>260</v>
      </c>
      <c r="B67" s="19" t="s">
        <v>52</v>
      </c>
      <c r="C67" s="19" t="s">
        <v>53</v>
      </c>
      <c r="D67" s="20">
        <v>45387</v>
      </c>
      <c r="E67" s="21">
        <v>7020000</v>
      </c>
      <c r="F67" s="19" t="s">
        <v>25</v>
      </c>
      <c r="G67" s="19" t="s">
        <v>26</v>
      </c>
      <c r="H67" s="21">
        <v>7020000</v>
      </c>
      <c r="I67" s="21">
        <v>1355700</v>
      </c>
      <c r="J67" s="22">
        <f t="shared" si="8"/>
        <v>19.311965811965813</v>
      </c>
      <c r="K67" s="21">
        <v>2737161</v>
      </c>
      <c r="L67" s="21">
        <v>940446</v>
      </c>
      <c r="M67" s="21">
        <f t="shared" si="9"/>
        <v>6079554</v>
      </c>
      <c r="N67" s="21">
        <v>2138946</v>
      </c>
      <c r="O67" s="23">
        <f t="shared" si="10"/>
        <v>2.8423129896687436</v>
      </c>
      <c r="P67" s="24">
        <v>54310</v>
      </c>
      <c r="Q67" s="25">
        <f t="shared" si="11"/>
        <v>111.94170502669859</v>
      </c>
      <c r="R67" s="26" t="s">
        <v>54</v>
      </c>
      <c r="S67" s="27">
        <f>ABS(O206-O67)*100</f>
        <v>284.23129896687436</v>
      </c>
      <c r="T67" s="19" t="s">
        <v>55</v>
      </c>
      <c r="U67" s="21">
        <v>624215</v>
      </c>
      <c r="V67" s="19" t="s">
        <v>28</v>
      </c>
      <c r="W67" s="19" t="s">
        <v>47</v>
      </c>
      <c r="X67" s="19" t="s">
        <v>48</v>
      </c>
    </row>
    <row r="68" spans="1:24" x14ac:dyDescent="0.35">
      <c r="A68" s="19" t="s">
        <v>260</v>
      </c>
      <c r="B68" s="10" t="s">
        <v>247</v>
      </c>
      <c r="C68" s="10" t="s">
        <v>248</v>
      </c>
      <c r="D68" s="11">
        <v>45273</v>
      </c>
      <c r="E68" s="12">
        <v>7560000</v>
      </c>
      <c r="F68" s="10" t="s">
        <v>25</v>
      </c>
      <c r="G68" s="10" t="s">
        <v>26</v>
      </c>
      <c r="H68" s="12">
        <v>7560000</v>
      </c>
      <c r="I68" s="12">
        <v>2491300</v>
      </c>
      <c r="J68" s="13">
        <f t="shared" si="8"/>
        <v>32.953703703703702</v>
      </c>
      <c r="K68" s="12">
        <v>7385481</v>
      </c>
      <c r="L68" s="12">
        <v>573511</v>
      </c>
      <c r="M68" s="12">
        <f t="shared" si="9"/>
        <v>6986489</v>
      </c>
      <c r="N68" s="12">
        <v>6811970</v>
      </c>
      <c r="O68" s="14">
        <f t="shared" si="10"/>
        <v>1.0256194610369687</v>
      </c>
      <c r="P68" s="15">
        <v>137016</v>
      </c>
      <c r="Q68" s="16">
        <f t="shared" si="11"/>
        <v>50.990314999708062</v>
      </c>
      <c r="R68" s="17" t="s">
        <v>138</v>
      </c>
      <c r="S68" s="18">
        <f>ABS(O72-O68)*100</f>
        <v>6.8117635365307239</v>
      </c>
      <c r="T68" s="10" t="s">
        <v>139</v>
      </c>
      <c r="U68" s="12">
        <v>573511</v>
      </c>
      <c r="V68" s="10" t="s">
        <v>28</v>
      </c>
      <c r="W68" s="10" t="s">
        <v>30</v>
      </c>
      <c r="X68" s="10" t="s">
        <v>31</v>
      </c>
    </row>
    <row r="69" spans="1:24" x14ac:dyDescent="0.35">
      <c r="A69" s="19" t="s">
        <v>260</v>
      </c>
      <c r="B69" s="19" t="s">
        <v>222</v>
      </c>
      <c r="C69" s="19" t="s">
        <v>223</v>
      </c>
      <c r="D69" s="20">
        <v>45197</v>
      </c>
      <c r="E69" s="21">
        <v>8600000</v>
      </c>
      <c r="F69" s="19" t="s">
        <v>25</v>
      </c>
      <c r="G69" s="19" t="s">
        <v>26</v>
      </c>
      <c r="H69" s="21">
        <v>8600000</v>
      </c>
      <c r="I69" s="21">
        <v>3017900</v>
      </c>
      <c r="J69" s="22">
        <f t="shared" si="8"/>
        <v>35.091860465116284</v>
      </c>
      <c r="K69" s="21">
        <v>6220005</v>
      </c>
      <c r="L69" s="21">
        <v>1003121</v>
      </c>
      <c r="M69" s="21">
        <f t="shared" si="9"/>
        <v>7596879</v>
      </c>
      <c r="N69" s="21">
        <v>6323495</v>
      </c>
      <c r="O69" s="23">
        <f t="shared" si="10"/>
        <v>1.2013734493345847</v>
      </c>
      <c r="P69" s="24">
        <v>120000</v>
      </c>
      <c r="Q69" s="25">
        <f t="shared" si="11"/>
        <v>63.307324999999999</v>
      </c>
      <c r="R69" s="26" t="s">
        <v>46</v>
      </c>
      <c r="S69" s="27">
        <f>ABS(O84-O69)*100</f>
        <v>153.29900932673871</v>
      </c>
      <c r="T69" s="19" t="s">
        <v>224</v>
      </c>
      <c r="U69" s="21">
        <v>769142</v>
      </c>
      <c r="V69" s="19" t="s">
        <v>28</v>
      </c>
      <c r="W69" s="19" t="s">
        <v>170</v>
      </c>
      <c r="X69" s="19" t="s">
        <v>48</v>
      </c>
    </row>
    <row r="70" spans="1:24" x14ac:dyDescent="0.35">
      <c r="A70" s="19" t="s">
        <v>260</v>
      </c>
      <c r="B70" s="10" t="s">
        <v>120</v>
      </c>
      <c r="C70" s="10" t="s">
        <v>121</v>
      </c>
      <c r="D70" s="11">
        <v>45146</v>
      </c>
      <c r="E70" s="12">
        <v>125000</v>
      </c>
      <c r="F70" s="10" t="s">
        <v>25</v>
      </c>
      <c r="G70" s="10" t="s">
        <v>39</v>
      </c>
      <c r="H70" s="12">
        <v>125000</v>
      </c>
      <c r="I70" s="12">
        <v>39700</v>
      </c>
      <c r="J70" s="13">
        <f t="shared" si="8"/>
        <v>31.759999999999998</v>
      </c>
      <c r="K70" s="12">
        <v>100031</v>
      </c>
      <c r="L70" s="12">
        <v>13316</v>
      </c>
      <c r="M70" s="12">
        <f t="shared" si="9"/>
        <v>111684</v>
      </c>
      <c r="N70" s="12">
        <v>85014</v>
      </c>
      <c r="O70" s="14">
        <f t="shared" si="10"/>
        <v>1.3137130355000353</v>
      </c>
      <c r="P70" s="15">
        <v>1200</v>
      </c>
      <c r="Q70" s="16">
        <f t="shared" si="11"/>
        <v>93.07</v>
      </c>
      <c r="R70" s="17" t="s">
        <v>59</v>
      </c>
      <c r="S70" s="18">
        <f>ABS(O155-O70)*100</f>
        <v>131.37130355000352</v>
      </c>
      <c r="T70" s="10" t="s">
        <v>83</v>
      </c>
      <c r="U70" s="12">
        <v>9200</v>
      </c>
      <c r="V70" s="10" t="s">
        <v>28</v>
      </c>
      <c r="W70" s="10" t="s">
        <v>30</v>
      </c>
      <c r="X70" s="10" t="s">
        <v>31</v>
      </c>
    </row>
    <row r="71" spans="1:24" x14ac:dyDescent="0.35">
      <c r="A71" s="19" t="s">
        <v>260</v>
      </c>
      <c r="B71" s="19" t="s">
        <v>73</v>
      </c>
      <c r="C71" s="19" t="s">
        <v>74</v>
      </c>
      <c r="D71" s="20">
        <v>45688</v>
      </c>
      <c r="E71" s="21">
        <v>250000</v>
      </c>
      <c r="F71" s="19" t="s">
        <v>25</v>
      </c>
      <c r="G71" s="19" t="s">
        <v>39</v>
      </c>
      <c r="H71" s="21">
        <v>250000</v>
      </c>
      <c r="I71" s="21">
        <v>148500</v>
      </c>
      <c r="J71" s="22">
        <f t="shared" si="8"/>
        <v>59.4</v>
      </c>
      <c r="K71" s="21">
        <v>308910</v>
      </c>
      <c r="L71" s="21">
        <v>35453</v>
      </c>
      <c r="M71" s="21">
        <f t="shared" si="9"/>
        <v>214547</v>
      </c>
      <c r="N71" s="21">
        <v>268095</v>
      </c>
      <c r="O71" s="23">
        <f t="shared" si="10"/>
        <v>0.8002648314962979</v>
      </c>
      <c r="P71" s="24">
        <v>4096</v>
      </c>
      <c r="Q71" s="25">
        <f t="shared" si="11"/>
        <v>52.379638671875</v>
      </c>
      <c r="R71" s="26" t="s">
        <v>59</v>
      </c>
      <c r="S71" s="27">
        <f>ABS(O198-O71)*100</f>
        <v>80.026483149629797</v>
      </c>
      <c r="T71" s="19" t="s">
        <v>28</v>
      </c>
      <c r="U71" s="21">
        <v>29902</v>
      </c>
      <c r="V71" s="19" t="s">
        <v>28</v>
      </c>
      <c r="W71" s="19" t="s">
        <v>30</v>
      </c>
      <c r="X71" s="19" t="s">
        <v>31</v>
      </c>
    </row>
    <row r="72" spans="1:24" x14ac:dyDescent="0.35">
      <c r="A72" s="10" t="s">
        <v>260</v>
      </c>
      <c r="B72" s="19" t="s">
        <v>37</v>
      </c>
      <c r="C72" s="19" t="s">
        <v>38</v>
      </c>
      <c r="D72" s="20">
        <v>45091</v>
      </c>
      <c r="E72" s="21">
        <v>300000</v>
      </c>
      <c r="F72" s="19" t="s">
        <v>25</v>
      </c>
      <c r="G72" s="19" t="s">
        <v>39</v>
      </c>
      <c r="H72" s="21">
        <v>300000</v>
      </c>
      <c r="I72" s="21">
        <v>119200</v>
      </c>
      <c r="J72" s="22">
        <f t="shared" si="8"/>
        <v>39.733333333333334</v>
      </c>
      <c r="K72" s="21">
        <v>271332</v>
      </c>
      <c r="L72" s="21">
        <v>96041</v>
      </c>
      <c r="M72" s="21">
        <f t="shared" si="9"/>
        <v>203959</v>
      </c>
      <c r="N72" s="21">
        <v>186479</v>
      </c>
      <c r="O72" s="23">
        <f t="shared" si="10"/>
        <v>1.0937370964022759</v>
      </c>
      <c r="P72" s="24">
        <v>3373</v>
      </c>
      <c r="Q72" s="25">
        <f t="shared" si="11"/>
        <v>60.46812926178476</v>
      </c>
      <c r="R72" s="26" t="s">
        <v>40</v>
      </c>
      <c r="S72" s="27">
        <f>ABS(O222-O72)*100</f>
        <v>109.37370964022759</v>
      </c>
      <c r="T72" s="19" t="s">
        <v>41</v>
      </c>
      <c r="U72" s="21">
        <v>64119</v>
      </c>
      <c r="V72" s="19" t="s">
        <v>28</v>
      </c>
      <c r="W72" s="19" t="s">
        <v>30</v>
      </c>
      <c r="X72" s="19" t="s">
        <v>31</v>
      </c>
    </row>
    <row r="73" spans="1:24" x14ac:dyDescent="0.35">
      <c r="A73" s="19" t="s">
        <v>260</v>
      </c>
      <c r="B73" s="19" t="s">
        <v>99</v>
      </c>
      <c r="C73" s="19" t="s">
        <v>100</v>
      </c>
      <c r="D73" s="20">
        <v>45492</v>
      </c>
      <c r="E73" s="21">
        <v>330000</v>
      </c>
      <c r="F73" s="19" t="s">
        <v>25</v>
      </c>
      <c r="G73" s="19" t="s">
        <v>39</v>
      </c>
      <c r="H73" s="21">
        <v>330000</v>
      </c>
      <c r="I73" s="21">
        <v>176800</v>
      </c>
      <c r="J73" s="22">
        <f t="shared" si="8"/>
        <v>53.575757575757578</v>
      </c>
      <c r="K73" s="21">
        <v>366442</v>
      </c>
      <c r="L73" s="21">
        <v>109370</v>
      </c>
      <c r="M73" s="21">
        <f t="shared" si="9"/>
        <v>220630</v>
      </c>
      <c r="N73" s="21">
        <v>273480</v>
      </c>
      <c r="O73" s="23">
        <f t="shared" si="10"/>
        <v>0.80675003656574518</v>
      </c>
      <c r="P73" s="24">
        <v>6390</v>
      </c>
      <c r="Q73" s="25">
        <f t="shared" si="11"/>
        <v>34.527386541471046</v>
      </c>
      <c r="R73" s="26" t="s">
        <v>40</v>
      </c>
      <c r="S73" s="27">
        <f>ABS(O172-O73)*100</f>
        <v>80.675003656574518</v>
      </c>
      <c r="T73" s="19" t="s">
        <v>42</v>
      </c>
      <c r="U73" s="21">
        <v>83773</v>
      </c>
      <c r="V73" s="19" t="s">
        <v>28</v>
      </c>
      <c r="W73" s="19" t="s">
        <v>30</v>
      </c>
      <c r="X73" s="19" t="s">
        <v>31</v>
      </c>
    </row>
    <row r="74" spans="1:24" x14ac:dyDescent="0.35">
      <c r="A74" s="19" t="s">
        <v>260</v>
      </c>
      <c r="B74" s="10" t="s">
        <v>130</v>
      </c>
      <c r="C74" s="10" t="s">
        <v>131</v>
      </c>
      <c r="D74" s="11">
        <v>45397</v>
      </c>
      <c r="E74" s="12">
        <v>420000</v>
      </c>
      <c r="F74" s="10" t="s">
        <v>25</v>
      </c>
      <c r="G74" s="10" t="s">
        <v>39</v>
      </c>
      <c r="H74" s="12">
        <v>420000</v>
      </c>
      <c r="I74" s="12">
        <v>227000</v>
      </c>
      <c r="J74" s="13">
        <f t="shared" si="8"/>
        <v>54.047619047619044</v>
      </c>
      <c r="K74" s="12">
        <v>458189</v>
      </c>
      <c r="L74" s="12">
        <v>248598</v>
      </c>
      <c r="M74" s="12">
        <f t="shared" si="9"/>
        <v>171402</v>
      </c>
      <c r="N74" s="12">
        <v>222969</v>
      </c>
      <c r="O74" s="14">
        <f t="shared" si="10"/>
        <v>0.76872569729424267</v>
      </c>
      <c r="P74" s="15">
        <v>2783</v>
      </c>
      <c r="Q74" s="16">
        <f t="shared" si="11"/>
        <v>61.588932806324109</v>
      </c>
      <c r="R74" s="17" t="s">
        <v>40</v>
      </c>
      <c r="S74" s="18">
        <f>ABS(O154-O74)*100</f>
        <v>76.872569729424271</v>
      </c>
      <c r="T74" s="10" t="s">
        <v>41</v>
      </c>
      <c r="U74" s="12">
        <v>227240</v>
      </c>
      <c r="V74" s="10" t="s">
        <v>28</v>
      </c>
      <c r="W74" s="10" t="s">
        <v>30</v>
      </c>
      <c r="X74" s="10" t="s">
        <v>31</v>
      </c>
    </row>
    <row r="75" spans="1:24" x14ac:dyDescent="0.35">
      <c r="A75" s="19" t="s">
        <v>260</v>
      </c>
      <c r="B75" s="10" t="s">
        <v>78</v>
      </c>
      <c r="C75" s="10" t="s">
        <v>79</v>
      </c>
      <c r="D75" s="11">
        <v>45072</v>
      </c>
      <c r="E75" s="12">
        <v>450000</v>
      </c>
      <c r="F75" s="10" t="s">
        <v>25</v>
      </c>
      <c r="G75" s="10" t="s">
        <v>39</v>
      </c>
      <c r="H75" s="12">
        <v>450000</v>
      </c>
      <c r="I75" s="12">
        <v>112500</v>
      </c>
      <c r="J75" s="13">
        <f t="shared" si="8"/>
        <v>25</v>
      </c>
      <c r="K75" s="12">
        <v>266449</v>
      </c>
      <c r="L75" s="12">
        <v>18161</v>
      </c>
      <c r="M75" s="12">
        <f t="shared" si="9"/>
        <v>431839</v>
      </c>
      <c r="N75" s="12">
        <v>243420</v>
      </c>
      <c r="O75" s="14">
        <f t="shared" si="10"/>
        <v>1.774048968860406</v>
      </c>
      <c r="P75" s="15">
        <v>4361</v>
      </c>
      <c r="Q75" s="16">
        <f t="shared" si="11"/>
        <v>99.02293052052282</v>
      </c>
      <c r="R75" s="17" t="s">
        <v>59</v>
      </c>
      <c r="S75" s="18">
        <f>ABS(O199-O75)*100</f>
        <v>177.4048968860406</v>
      </c>
      <c r="T75" s="10" t="s">
        <v>64</v>
      </c>
      <c r="U75" s="12">
        <v>18161</v>
      </c>
      <c r="V75" s="10" t="s">
        <v>80</v>
      </c>
      <c r="W75" s="10" t="s">
        <v>30</v>
      </c>
      <c r="X75" s="10" t="s">
        <v>31</v>
      </c>
    </row>
    <row r="76" spans="1:24" x14ac:dyDescent="0.35">
      <c r="A76" s="19" t="s">
        <v>260</v>
      </c>
      <c r="B76" s="19" t="s">
        <v>232</v>
      </c>
      <c r="C76" s="19" t="s">
        <v>233</v>
      </c>
      <c r="D76" s="20">
        <v>45350</v>
      </c>
      <c r="E76" s="21">
        <v>550000</v>
      </c>
      <c r="F76" s="19" t="s">
        <v>25</v>
      </c>
      <c r="G76" s="19" t="s">
        <v>39</v>
      </c>
      <c r="H76" s="21">
        <v>550000</v>
      </c>
      <c r="I76" s="21">
        <v>93300</v>
      </c>
      <c r="J76" s="22">
        <f t="shared" si="8"/>
        <v>16.963636363636365</v>
      </c>
      <c r="K76" s="21">
        <v>213067</v>
      </c>
      <c r="L76" s="21">
        <v>54704</v>
      </c>
      <c r="M76" s="21">
        <f t="shared" si="9"/>
        <v>495296</v>
      </c>
      <c r="N76" s="21">
        <v>152272</v>
      </c>
      <c r="O76" s="23">
        <f t="shared" si="10"/>
        <v>3.2527056845644635</v>
      </c>
      <c r="P76" s="24">
        <v>3400</v>
      </c>
      <c r="Q76" s="25">
        <f t="shared" si="11"/>
        <v>145.67529411764707</v>
      </c>
      <c r="R76" s="26" t="s">
        <v>95</v>
      </c>
      <c r="S76" s="27">
        <f>ABS(O86-O76)*100</f>
        <v>289.84283816121649</v>
      </c>
      <c r="T76" s="19" t="s">
        <v>160</v>
      </c>
      <c r="U76" s="21">
        <v>32120</v>
      </c>
      <c r="V76" s="19" t="s">
        <v>28</v>
      </c>
      <c r="W76" s="19" t="s">
        <v>30</v>
      </c>
      <c r="X76" s="19" t="s">
        <v>31</v>
      </c>
    </row>
    <row r="77" spans="1:24" x14ac:dyDescent="0.35">
      <c r="A77" s="10" t="s">
        <v>260</v>
      </c>
      <c r="B77" s="10" t="s">
        <v>122</v>
      </c>
      <c r="C77" s="10" t="s">
        <v>123</v>
      </c>
      <c r="D77" s="11">
        <v>45734</v>
      </c>
      <c r="E77" s="12">
        <v>985000</v>
      </c>
      <c r="F77" s="10" t="s">
        <v>25</v>
      </c>
      <c r="G77" s="10" t="s">
        <v>39</v>
      </c>
      <c r="H77" s="12">
        <v>985000</v>
      </c>
      <c r="I77" s="12">
        <v>179100</v>
      </c>
      <c r="J77" s="13">
        <f t="shared" si="8"/>
        <v>18.18274111675127</v>
      </c>
      <c r="K77" s="12">
        <v>349083</v>
      </c>
      <c r="L77" s="12">
        <v>96356</v>
      </c>
      <c r="M77" s="12">
        <f t="shared" si="9"/>
        <v>888644</v>
      </c>
      <c r="N77" s="12">
        <v>240692</v>
      </c>
      <c r="O77" s="14">
        <f t="shared" si="10"/>
        <v>3.6920379572233393</v>
      </c>
      <c r="P77" s="15">
        <v>1305</v>
      </c>
      <c r="Q77" s="16">
        <f t="shared" si="11"/>
        <v>680.95325670498084</v>
      </c>
      <c r="R77" s="17" t="s">
        <v>27</v>
      </c>
      <c r="S77" s="18">
        <f>ABS(O161-O77)*100</f>
        <v>369.20379572233395</v>
      </c>
      <c r="T77" s="10" t="s">
        <v>28</v>
      </c>
      <c r="U77" s="12">
        <v>69490</v>
      </c>
      <c r="V77" s="10" t="s">
        <v>28</v>
      </c>
      <c r="W77" s="10" t="s">
        <v>30</v>
      </c>
      <c r="X77" s="10" t="s">
        <v>31</v>
      </c>
    </row>
    <row r="78" spans="1:24" x14ac:dyDescent="0.35">
      <c r="A78" s="19" t="s">
        <v>260</v>
      </c>
      <c r="B78" s="10" t="s">
        <v>93</v>
      </c>
      <c r="C78" s="10" t="s">
        <v>94</v>
      </c>
      <c r="D78" s="11">
        <v>45495</v>
      </c>
      <c r="E78" s="12">
        <v>250000</v>
      </c>
      <c r="F78" s="10" t="s">
        <v>25</v>
      </c>
      <c r="G78" s="10" t="s">
        <v>63</v>
      </c>
      <c r="H78" s="12">
        <v>250000</v>
      </c>
      <c r="I78" s="12">
        <v>223600</v>
      </c>
      <c r="J78" s="13">
        <f t="shared" si="8"/>
        <v>89.44</v>
      </c>
      <c r="K78" s="12">
        <v>485418</v>
      </c>
      <c r="L78" s="12">
        <v>59217</v>
      </c>
      <c r="M78" s="12">
        <f t="shared" si="9"/>
        <v>190783</v>
      </c>
      <c r="N78" s="12">
        <v>409809</v>
      </c>
      <c r="O78" s="14">
        <f t="shared" si="10"/>
        <v>0.46554126434509735</v>
      </c>
      <c r="P78" s="15">
        <v>3200</v>
      </c>
      <c r="Q78" s="16">
        <f t="shared" si="11"/>
        <v>59.619687499999998</v>
      </c>
      <c r="R78" s="17" t="s">
        <v>95</v>
      </c>
      <c r="S78" s="18">
        <f>ABS(O187-O78)*100</f>
        <v>46.554126434509733</v>
      </c>
      <c r="T78" s="10" t="s">
        <v>60</v>
      </c>
      <c r="U78" s="12">
        <v>41630</v>
      </c>
      <c r="V78" s="10" t="s">
        <v>96</v>
      </c>
      <c r="W78" s="10" t="s">
        <v>30</v>
      </c>
      <c r="X78" s="10" t="s">
        <v>31</v>
      </c>
    </row>
    <row r="79" spans="1:24" x14ac:dyDescent="0.35">
      <c r="A79" s="19" t="s">
        <v>260</v>
      </c>
      <c r="B79" s="10" t="s">
        <v>61</v>
      </c>
      <c r="C79" s="10" t="s">
        <v>62</v>
      </c>
      <c r="D79" s="11">
        <v>45296</v>
      </c>
      <c r="E79" s="12">
        <v>375000</v>
      </c>
      <c r="F79" s="10" t="s">
        <v>25</v>
      </c>
      <c r="G79" s="10" t="s">
        <v>63</v>
      </c>
      <c r="H79" s="12">
        <v>375000</v>
      </c>
      <c r="I79" s="12">
        <v>131900</v>
      </c>
      <c r="J79" s="13">
        <f t="shared" si="8"/>
        <v>35.173333333333332</v>
      </c>
      <c r="K79" s="12">
        <v>318408</v>
      </c>
      <c r="L79" s="12">
        <v>27120</v>
      </c>
      <c r="M79" s="12">
        <f t="shared" si="9"/>
        <v>347880</v>
      </c>
      <c r="N79" s="12">
        <v>285577</v>
      </c>
      <c r="O79" s="14">
        <f t="shared" si="10"/>
        <v>1.2181653284403156</v>
      </c>
      <c r="P79" s="15">
        <v>3600</v>
      </c>
      <c r="Q79" s="16">
        <f t="shared" si="11"/>
        <v>96.63333333333334</v>
      </c>
      <c r="R79" s="17" t="s">
        <v>59</v>
      </c>
      <c r="S79" s="18">
        <f>ABS(O219-O79)*100</f>
        <v>121.81653284403156</v>
      </c>
      <c r="T79" s="10" t="s">
        <v>64</v>
      </c>
      <c r="U79" s="12">
        <v>18467</v>
      </c>
      <c r="V79" s="10" t="s">
        <v>65</v>
      </c>
      <c r="W79" s="10" t="s">
        <v>30</v>
      </c>
      <c r="X79" s="10" t="s">
        <v>31</v>
      </c>
    </row>
    <row r="80" spans="1:24" x14ac:dyDescent="0.35">
      <c r="A80" s="19" t="s">
        <v>260</v>
      </c>
      <c r="B80" s="19" t="s">
        <v>108</v>
      </c>
      <c r="C80" s="19" t="s">
        <v>109</v>
      </c>
      <c r="D80" s="20">
        <v>45035</v>
      </c>
      <c r="E80" s="21">
        <v>380000</v>
      </c>
      <c r="F80" s="19" t="s">
        <v>25</v>
      </c>
      <c r="G80" s="19" t="s">
        <v>63</v>
      </c>
      <c r="H80" s="21">
        <v>380000</v>
      </c>
      <c r="I80" s="21">
        <v>76500</v>
      </c>
      <c r="J80" s="22">
        <f t="shared" si="8"/>
        <v>20.131578947368421</v>
      </c>
      <c r="K80" s="21">
        <v>175634</v>
      </c>
      <c r="L80" s="21">
        <v>49663</v>
      </c>
      <c r="M80" s="21">
        <f t="shared" si="9"/>
        <v>330337</v>
      </c>
      <c r="N80" s="21">
        <v>148201</v>
      </c>
      <c r="O80" s="23">
        <f t="shared" si="10"/>
        <v>2.2289795615414203</v>
      </c>
      <c r="P80" s="24">
        <v>1572</v>
      </c>
      <c r="Q80" s="25">
        <f t="shared" si="11"/>
        <v>210.13804071246818</v>
      </c>
      <c r="R80" s="26" t="s">
        <v>97</v>
      </c>
      <c r="S80" s="27">
        <f>ABS(O178-O80)*100</f>
        <v>222.89795615414204</v>
      </c>
      <c r="T80" s="19" t="s">
        <v>72</v>
      </c>
      <c r="U80" s="21">
        <v>46000</v>
      </c>
      <c r="V80" s="19" t="s">
        <v>110</v>
      </c>
      <c r="W80" s="19" t="s">
        <v>30</v>
      </c>
      <c r="X80" s="19" t="s">
        <v>31</v>
      </c>
    </row>
    <row r="81" spans="1:24" x14ac:dyDescent="0.35">
      <c r="A81" s="19" t="s">
        <v>260</v>
      </c>
      <c r="B81" s="19" t="s">
        <v>195</v>
      </c>
      <c r="C81" s="19" t="s">
        <v>196</v>
      </c>
      <c r="D81" s="20">
        <v>45680</v>
      </c>
      <c r="E81" s="21">
        <v>1450000</v>
      </c>
      <c r="F81" s="19" t="s">
        <v>25</v>
      </c>
      <c r="G81" s="19" t="s">
        <v>63</v>
      </c>
      <c r="H81" s="21">
        <v>1450000</v>
      </c>
      <c r="I81" s="21">
        <v>440400</v>
      </c>
      <c r="J81" s="22">
        <f t="shared" si="8"/>
        <v>30.372413793103448</v>
      </c>
      <c r="K81" s="21">
        <v>902664</v>
      </c>
      <c r="L81" s="21">
        <v>127778</v>
      </c>
      <c r="M81" s="21">
        <f t="shared" si="9"/>
        <v>1322222</v>
      </c>
      <c r="N81" s="21">
        <v>737987</v>
      </c>
      <c r="O81" s="23">
        <f t="shared" si="10"/>
        <v>1.7916602866988172</v>
      </c>
      <c r="P81" s="24">
        <v>6680</v>
      </c>
      <c r="Q81" s="25">
        <f t="shared" si="11"/>
        <v>197.9374251497006</v>
      </c>
      <c r="R81" s="26" t="s">
        <v>27</v>
      </c>
      <c r="S81" s="27">
        <f>ABS(O124-O81)*100</f>
        <v>179.16602866988171</v>
      </c>
      <c r="T81" s="19" t="s">
        <v>28</v>
      </c>
      <c r="U81" s="21">
        <v>107102</v>
      </c>
      <c r="V81" s="19" t="s">
        <v>197</v>
      </c>
      <c r="W81" s="19" t="s">
        <v>30</v>
      </c>
      <c r="X81" s="19" t="s">
        <v>31</v>
      </c>
    </row>
    <row r="82" spans="1:24" x14ac:dyDescent="0.35">
      <c r="A82" s="10" t="s">
        <v>260</v>
      </c>
      <c r="B82" s="10" t="s">
        <v>236</v>
      </c>
      <c r="C82" s="10" t="s">
        <v>237</v>
      </c>
      <c r="D82" s="11">
        <v>45594</v>
      </c>
      <c r="E82" s="12">
        <v>3200000</v>
      </c>
      <c r="F82" s="10" t="s">
        <v>25</v>
      </c>
      <c r="G82" s="10" t="s">
        <v>63</v>
      </c>
      <c r="H82" s="12">
        <v>3200000</v>
      </c>
      <c r="I82" s="12">
        <v>0</v>
      </c>
      <c r="J82" s="13">
        <f t="shared" si="8"/>
        <v>0</v>
      </c>
      <c r="K82" s="12">
        <v>1432655</v>
      </c>
      <c r="L82" s="12">
        <v>1112387</v>
      </c>
      <c r="M82" s="12">
        <f t="shared" si="9"/>
        <v>2087613</v>
      </c>
      <c r="N82" s="12">
        <v>381271</v>
      </c>
      <c r="O82" s="14">
        <f t="shared" si="10"/>
        <v>5.4754046334496982</v>
      </c>
      <c r="P82" s="15">
        <v>4775</v>
      </c>
      <c r="Q82" s="16">
        <f t="shared" si="11"/>
        <v>437.19643979057594</v>
      </c>
      <c r="R82" s="17" t="s">
        <v>54</v>
      </c>
      <c r="S82" s="18">
        <f>ABS(O94-O82)*100</f>
        <v>547.54046334496979</v>
      </c>
      <c r="T82" s="10" t="s">
        <v>28</v>
      </c>
      <c r="U82" s="12">
        <v>831829</v>
      </c>
      <c r="V82" s="10" t="s">
        <v>238</v>
      </c>
      <c r="W82" s="10" t="s">
        <v>239</v>
      </c>
      <c r="X82" s="10" t="s">
        <v>48</v>
      </c>
    </row>
    <row r="83" spans="1:24" x14ac:dyDescent="0.35">
      <c r="A83" s="19" t="s">
        <v>260</v>
      </c>
      <c r="B83" s="10" t="s">
        <v>165</v>
      </c>
      <c r="C83" s="10" t="s">
        <v>166</v>
      </c>
      <c r="D83" s="11">
        <v>45309</v>
      </c>
      <c r="E83" s="12">
        <v>7800000</v>
      </c>
      <c r="F83" s="10" t="s">
        <v>25</v>
      </c>
      <c r="G83" s="10" t="s">
        <v>63</v>
      </c>
      <c r="H83" s="12">
        <v>7800000</v>
      </c>
      <c r="I83" s="12">
        <v>2466800</v>
      </c>
      <c r="J83" s="13">
        <f t="shared" si="8"/>
        <v>31.625641025641027</v>
      </c>
      <c r="K83" s="12">
        <v>5362120</v>
      </c>
      <c r="L83" s="12">
        <v>532949</v>
      </c>
      <c r="M83" s="12">
        <f t="shared" si="9"/>
        <v>7267051</v>
      </c>
      <c r="N83" s="12">
        <v>5749013</v>
      </c>
      <c r="O83" s="14">
        <f t="shared" si="10"/>
        <v>1.2640519337841121</v>
      </c>
      <c r="P83" s="15">
        <v>104532</v>
      </c>
      <c r="Q83" s="16">
        <f t="shared" si="11"/>
        <v>69.519869513641751</v>
      </c>
      <c r="R83" s="17" t="s">
        <v>54</v>
      </c>
      <c r="S83" s="18">
        <f>ABS(O148-O83)*100</f>
        <v>126.40519337841121</v>
      </c>
      <c r="T83" s="10" t="s">
        <v>167</v>
      </c>
      <c r="U83" s="12">
        <v>350525</v>
      </c>
      <c r="V83" s="10" t="s">
        <v>168</v>
      </c>
      <c r="W83" s="10" t="s">
        <v>169</v>
      </c>
      <c r="X83" s="10" t="s">
        <v>48</v>
      </c>
    </row>
    <row r="84" spans="1:24" x14ac:dyDescent="0.35">
      <c r="A84" s="19" t="s">
        <v>260</v>
      </c>
      <c r="B84" s="10" t="s">
        <v>158</v>
      </c>
      <c r="C84" s="10" t="s">
        <v>159</v>
      </c>
      <c r="D84" s="11">
        <v>45196</v>
      </c>
      <c r="E84" s="12">
        <v>9750000</v>
      </c>
      <c r="F84" s="10" t="s">
        <v>25</v>
      </c>
      <c r="G84" s="10" t="s">
        <v>63</v>
      </c>
      <c r="H84" s="12">
        <v>9750000</v>
      </c>
      <c r="I84" s="12">
        <v>2101600</v>
      </c>
      <c r="J84" s="13">
        <f t="shared" si="8"/>
        <v>21.554871794871794</v>
      </c>
      <c r="K84" s="12">
        <v>5015408</v>
      </c>
      <c r="L84" s="12">
        <v>2109316</v>
      </c>
      <c r="M84" s="12">
        <f t="shared" si="9"/>
        <v>7640684</v>
      </c>
      <c r="N84" s="12">
        <v>2794319</v>
      </c>
      <c r="O84" s="14">
        <f t="shared" si="10"/>
        <v>2.7343635426019719</v>
      </c>
      <c r="P84" s="15">
        <v>47403</v>
      </c>
      <c r="Q84" s="16">
        <f t="shared" si="11"/>
        <v>161.18566335464001</v>
      </c>
      <c r="R84" s="17" t="s">
        <v>95</v>
      </c>
      <c r="S84" s="18">
        <f>ABS(O153-O84)*100</f>
        <v>273.43635426019716</v>
      </c>
      <c r="T84" s="10" t="s">
        <v>160</v>
      </c>
      <c r="U84" s="12">
        <v>1796856</v>
      </c>
      <c r="V84" s="10" t="s">
        <v>156</v>
      </c>
      <c r="W84" s="10" t="s">
        <v>30</v>
      </c>
      <c r="X84" s="10" t="s">
        <v>31</v>
      </c>
    </row>
    <row r="85" spans="1:24" x14ac:dyDescent="0.35">
      <c r="A85" s="19" t="s">
        <v>260</v>
      </c>
      <c r="B85" s="19" t="s">
        <v>212</v>
      </c>
      <c r="C85" s="19" t="s">
        <v>213</v>
      </c>
      <c r="D85" s="20">
        <v>45656</v>
      </c>
      <c r="E85" s="21">
        <v>51465000</v>
      </c>
      <c r="F85" s="19" t="s">
        <v>25</v>
      </c>
      <c r="G85" s="19" t="s">
        <v>63</v>
      </c>
      <c r="H85" s="21">
        <v>51465000</v>
      </c>
      <c r="I85" s="21">
        <v>34409700</v>
      </c>
      <c r="J85" s="22">
        <f t="shared" si="8"/>
        <v>66.860390556689012</v>
      </c>
      <c r="K85" s="21">
        <v>73993359</v>
      </c>
      <c r="L85" s="21">
        <v>14959055</v>
      </c>
      <c r="M85" s="21">
        <f t="shared" si="9"/>
        <v>36505945</v>
      </c>
      <c r="N85" s="21">
        <v>56763754</v>
      </c>
      <c r="O85" s="23">
        <f t="shared" si="10"/>
        <v>0.64312069635140767</v>
      </c>
      <c r="P85" s="24">
        <v>207055</v>
      </c>
      <c r="Q85" s="25">
        <f t="shared" si="11"/>
        <v>176.31037647002003</v>
      </c>
      <c r="R85" s="26" t="s">
        <v>95</v>
      </c>
      <c r="S85" s="27">
        <f>ABS(O111-O85)*100</f>
        <v>64.312069635140773</v>
      </c>
      <c r="T85" s="19" t="s">
        <v>28</v>
      </c>
      <c r="U85" s="21">
        <v>12997143</v>
      </c>
      <c r="V85" s="19" t="s">
        <v>214</v>
      </c>
      <c r="W85" s="19" t="s">
        <v>30</v>
      </c>
      <c r="X85" s="19" t="s">
        <v>31</v>
      </c>
    </row>
    <row r="86" spans="1:24" x14ac:dyDescent="0.35">
      <c r="A86" s="19" t="s">
        <v>260</v>
      </c>
      <c r="B86" s="10" t="s">
        <v>245</v>
      </c>
      <c r="C86" s="10" t="s">
        <v>246</v>
      </c>
      <c r="D86" s="11">
        <v>45502</v>
      </c>
      <c r="E86" s="12">
        <v>350000</v>
      </c>
      <c r="F86" s="10" t="s">
        <v>35</v>
      </c>
      <c r="G86" s="10" t="s">
        <v>36</v>
      </c>
      <c r="H86" s="12">
        <v>350000</v>
      </c>
      <c r="I86" s="12">
        <v>341700</v>
      </c>
      <c r="J86" s="13">
        <f t="shared" si="8"/>
        <v>97.628571428571433</v>
      </c>
      <c r="K86" s="12">
        <v>672027</v>
      </c>
      <c r="L86" s="12">
        <v>107635</v>
      </c>
      <c r="M86" s="12">
        <f t="shared" si="9"/>
        <v>242365</v>
      </c>
      <c r="N86" s="12">
        <v>684111</v>
      </c>
      <c r="O86" s="14">
        <f t="shared" si="10"/>
        <v>0.3542773029522987</v>
      </c>
      <c r="P86" s="15">
        <v>10125</v>
      </c>
      <c r="Q86" s="16">
        <f t="shared" si="11"/>
        <v>23.937283950617285</v>
      </c>
      <c r="R86" s="17" t="s">
        <v>46</v>
      </c>
      <c r="S86" s="18">
        <f>ABS(O91-O86)*100</f>
        <v>35.427730295229871</v>
      </c>
      <c r="T86" s="10" t="s">
        <v>49</v>
      </c>
      <c r="U86" s="12">
        <v>72816</v>
      </c>
      <c r="V86" s="10" t="s">
        <v>28</v>
      </c>
      <c r="W86" s="10" t="s">
        <v>239</v>
      </c>
      <c r="X86" s="10" t="s">
        <v>48</v>
      </c>
    </row>
    <row r="87" spans="1:24" x14ac:dyDescent="0.35">
      <c r="A87" s="10" t="s">
        <v>260</v>
      </c>
      <c r="B87" s="10" t="s">
        <v>81</v>
      </c>
      <c r="C87" s="10" t="s">
        <v>82</v>
      </c>
      <c r="D87" s="11">
        <v>45282</v>
      </c>
      <c r="E87" s="12">
        <v>144900</v>
      </c>
      <c r="F87" s="10" t="s">
        <v>25</v>
      </c>
      <c r="G87" s="10" t="s">
        <v>58</v>
      </c>
      <c r="H87" s="12">
        <v>144900</v>
      </c>
      <c r="I87" s="12">
        <v>23700</v>
      </c>
      <c r="J87" s="13">
        <f t="shared" si="8"/>
        <v>16.356107660455489</v>
      </c>
      <c r="K87" s="12">
        <v>57628</v>
      </c>
      <c r="L87" s="12">
        <v>18803</v>
      </c>
      <c r="M87" s="12">
        <f t="shared" si="9"/>
        <v>126097</v>
      </c>
      <c r="N87" s="12">
        <v>38063</v>
      </c>
      <c r="O87" s="14">
        <f t="shared" si="10"/>
        <v>3.312849749100176</v>
      </c>
      <c r="P87" s="15">
        <v>468</v>
      </c>
      <c r="Q87" s="16">
        <f t="shared" si="11"/>
        <v>269.43803418803418</v>
      </c>
      <c r="R87" s="17" t="s">
        <v>59</v>
      </c>
      <c r="S87" s="18">
        <f>ABS(O208-O87)*100</f>
        <v>331.28497491001758</v>
      </c>
      <c r="T87" s="10" t="s">
        <v>83</v>
      </c>
      <c r="U87" s="12">
        <v>13326</v>
      </c>
      <c r="V87" s="10" t="s">
        <v>28</v>
      </c>
      <c r="W87" s="10" t="s">
        <v>30</v>
      </c>
      <c r="X87" s="10" t="s">
        <v>31</v>
      </c>
    </row>
    <row r="88" spans="1:24" x14ac:dyDescent="0.35">
      <c r="A88" s="19" t="s">
        <v>260</v>
      </c>
      <c r="B88" s="19" t="s">
        <v>56</v>
      </c>
      <c r="C88" s="19" t="s">
        <v>57</v>
      </c>
      <c r="D88" s="20">
        <v>45492</v>
      </c>
      <c r="E88" s="21">
        <v>200000</v>
      </c>
      <c r="F88" s="19" t="s">
        <v>25</v>
      </c>
      <c r="G88" s="19" t="s">
        <v>58</v>
      </c>
      <c r="H88" s="21">
        <v>200000</v>
      </c>
      <c r="I88" s="21">
        <v>119100</v>
      </c>
      <c r="J88" s="22">
        <f t="shared" si="8"/>
        <v>59.550000000000004</v>
      </c>
      <c r="K88" s="21">
        <v>261838</v>
      </c>
      <c r="L88" s="21">
        <v>48954</v>
      </c>
      <c r="M88" s="21">
        <f t="shared" si="9"/>
        <v>151046</v>
      </c>
      <c r="N88" s="21">
        <v>208709</v>
      </c>
      <c r="O88" s="23">
        <f t="shared" si="10"/>
        <v>0.72371579567723476</v>
      </c>
      <c r="P88" s="24">
        <v>3850</v>
      </c>
      <c r="Q88" s="25">
        <f t="shared" si="11"/>
        <v>39.232727272727274</v>
      </c>
      <c r="R88" s="26" t="s">
        <v>59</v>
      </c>
      <c r="S88" s="27">
        <f>ABS(O230-O88)*100</f>
        <v>72.371579567723472</v>
      </c>
      <c r="T88" s="19" t="s">
        <v>60</v>
      </c>
      <c r="U88" s="21">
        <v>39020</v>
      </c>
      <c r="V88" s="19" t="s">
        <v>28</v>
      </c>
      <c r="W88" s="19" t="s">
        <v>30</v>
      </c>
      <c r="X88" s="19" t="s">
        <v>31</v>
      </c>
    </row>
    <row r="89" spans="1:24" x14ac:dyDescent="0.35">
      <c r="A89" s="19" t="s">
        <v>260</v>
      </c>
      <c r="B89" s="10" t="s">
        <v>70</v>
      </c>
      <c r="C89" s="10" t="s">
        <v>71</v>
      </c>
      <c r="D89" s="11">
        <v>45289</v>
      </c>
      <c r="E89" s="12">
        <v>260000</v>
      </c>
      <c r="F89" s="10" t="s">
        <v>25</v>
      </c>
      <c r="G89" s="10" t="s">
        <v>58</v>
      </c>
      <c r="H89" s="12">
        <v>260000</v>
      </c>
      <c r="I89" s="12">
        <v>87600</v>
      </c>
      <c r="J89" s="13">
        <f t="shared" si="8"/>
        <v>33.692307692307693</v>
      </c>
      <c r="K89" s="12">
        <v>210031</v>
      </c>
      <c r="L89" s="12">
        <v>20807</v>
      </c>
      <c r="M89" s="12">
        <f t="shared" si="9"/>
        <v>239193</v>
      </c>
      <c r="N89" s="12">
        <v>185513</v>
      </c>
      <c r="O89" s="14">
        <f t="shared" si="10"/>
        <v>1.2893597753257184</v>
      </c>
      <c r="P89" s="15">
        <v>2824</v>
      </c>
      <c r="Q89" s="16">
        <f t="shared" si="11"/>
        <v>84.700070821529749</v>
      </c>
      <c r="R89" s="17" t="s">
        <v>59</v>
      </c>
      <c r="S89" s="18">
        <f>ABS(O222-O89)*100</f>
        <v>128.93597753257185</v>
      </c>
      <c r="T89" s="10" t="s">
        <v>72</v>
      </c>
      <c r="U89" s="12">
        <v>18630</v>
      </c>
      <c r="V89" s="10" t="s">
        <v>28</v>
      </c>
      <c r="W89" s="10" t="s">
        <v>30</v>
      </c>
      <c r="X89" s="10" t="s">
        <v>31</v>
      </c>
    </row>
    <row r="90" spans="1:24" ht="15" thickBot="1" x14ac:dyDescent="0.4">
      <c r="A90" s="19" t="s">
        <v>260</v>
      </c>
      <c r="B90" s="19" t="s">
        <v>132</v>
      </c>
      <c r="C90" s="19" t="s">
        <v>133</v>
      </c>
      <c r="D90" s="20">
        <v>45287</v>
      </c>
      <c r="E90" s="21">
        <v>698793</v>
      </c>
      <c r="F90" s="19" t="s">
        <v>25</v>
      </c>
      <c r="G90" s="19" t="s">
        <v>58</v>
      </c>
      <c r="H90" s="21">
        <v>698793</v>
      </c>
      <c r="I90" s="21">
        <v>300400</v>
      </c>
      <c r="J90" s="22">
        <f t="shared" si="8"/>
        <v>42.988410015555395</v>
      </c>
      <c r="K90" s="21">
        <v>674493</v>
      </c>
      <c r="L90" s="21">
        <v>353833</v>
      </c>
      <c r="M90" s="21">
        <f t="shared" si="9"/>
        <v>344960</v>
      </c>
      <c r="N90" s="21">
        <v>305390</v>
      </c>
      <c r="O90" s="23">
        <f t="shared" si="10"/>
        <v>1.12957202265955</v>
      </c>
      <c r="P90" s="24">
        <v>1664</v>
      </c>
      <c r="Q90" s="25">
        <f t="shared" si="11"/>
        <v>207.30769230769232</v>
      </c>
      <c r="R90" s="26" t="s">
        <v>27</v>
      </c>
      <c r="S90" s="27">
        <f>ABS(O173-O90)*100</f>
        <v>112.957202265955</v>
      </c>
      <c r="T90" s="19" t="s">
        <v>29</v>
      </c>
      <c r="U90" s="21">
        <v>227240</v>
      </c>
      <c r="V90" s="19" t="s">
        <v>28</v>
      </c>
      <c r="W90" s="19" t="s">
        <v>30</v>
      </c>
      <c r="X90" s="19" t="s">
        <v>31</v>
      </c>
    </row>
    <row r="91" spans="1:24" ht="15" thickTop="1" x14ac:dyDescent="0.35">
      <c r="A91" s="37"/>
      <c r="B91" s="37"/>
      <c r="C91" s="37"/>
      <c r="D91" s="38" t="s">
        <v>251</v>
      </c>
      <c r="E91" s="39">
        <f>+SUM(E2:E90)</f>
        <v>189118637</v>
      </c>
      <c r="F91" s="37"/>
      <c r="G91" s="37"/>
      <c r="H91" s="39">
        <f>+SUM(H2:H90)</f>
        <v>189112637</v>
      </c>
      <c r="I91" s="39">
        <f>+SUM(I2:I90)</f>
        <v>75381100</v>
      </c>
      <c r="J91" s="40"/>
      <c r="K91" s="39">
        <f>+SUM(K2:K90)</f>
        <v>166518045</v>
      </c>
      <c r="L91" s="39"/>
      <c r="M91" s="39">
        <f>+SUM(M2:M90)</f>
        <v>150712669</v>
      </c>
      <c r="N91" s="39">
        <f>+SUM(N2:N90)</f>
        <v>132784641</v>
      </c>
      <c r="O91" s="41"/>
      <c r="P91" s="42"/>
      <c r="Q91" s="43">
        <f>AVERAGE(Q2:Q90)</f>
        <v>118.68905214974461</v>
      </c>
      <c r="R91" s="44"/>
      <c r="S91" s="45">
        <f>ABS(O93-O92)*100</f>
        <v>46.633049057862294</v>
      </c>
      <c r="T91" s="37"/>
      <c r="U91" s="37"/>
      <c r="V91" s="39"/>
      <c r="W91" s="37"/>
      <c r="X91" s="37"/>
    </row>
    <row r="92" spans="1:24" x14ac:dyDescent="0.35">
      <c r="A92" s="28"/>
      <c r="B92" s="28"/>
      <c r="C92" s="28"/>
      <c r="D92" s="29"/>
      <c r="E92" s="30"/>
      <c r="F92" s="28"/>
      <c r="G92" s="28"/>
      <c r="H92" s="30"/>
      <c r="I92" s="30" t="s">
        <v>252</v>
      </c>
      <c r="J92" s="31">
        <f>I91/H91*100</f>
        <v>39.860424557455673</v>
      </c>
      <c r="K92" s="30"/>
      <c r="L92" s="30"/>
      <c r="M92" s="30"/>
      <c r="N92" s="30" t="s">
        <v>254</v>
      </c>
      <c r="O92" s="32">
        <f>M91/N91</f>
        <v>1.1350158261150098</v>
      </c>
      <c r="P92" s="33"/>
      <c r="Q92" s="34" t="s">
        <v>256</v>
      </c>
      <c r="R92" s="35">
        <f>STDEV(O2:O90)</f>
        <v>1.1201878569126424</v>
      </c>
      <c r="S92" s="36"/>
      <c r="T92" s="28"/>
      <c r="U92" s="28"/>
      <c r="V92" s="30"/>
      <c r="W92" s="28"/>
      <c r="X92" s="28"/>
    </row>
    <row r="93" spans="1:24" x14ac:dyDescent="0.35">
      <c r="A93" s="46"/>
      <c r="B93" s="46"/>
      <c r="C93" s="46"/>
      <c r="D93" s="47"/>
      <c r="E93" s="48"/>
      <c r="F93" s="46"/>
      <c r="G93" s="46"/>
      <c r="H93" s="48"/>
      <c r="I93" s="48" t="s">
        <v>253</v>
      </c>
      <c r="J93" s="49">
        <f>STDEV(J2:J90)</f>
        <v>24.146851937738859</v>
      </c>
      <c r="K93" s="48"/>
      <c r="L93" s="48"/>
      <c r="M93" s="48"/>
      <c r="N93" s="48" t="s">
        <v>255</v>
      </c>
      <c r="O93" s="50">
        <f>AVERAGE(O2:O90)</f>
        <v>1.6013463166936328</v>
      </c>
      <c r="P93" s="51"/>
      <c r="Q93" s="52" t="s">
        <v>257</v>
      </c>
      <c r="R93" s="54" t="e">
        <f>AVERAGE(S2:S90)</f>
        <v>#REF!</v>
      </c>
      <c r="S93" s="53" t="s">
        <v>258</v>
      </c>
      <c r="T93" s="46" t="e">
        <f>+(R93/O93)</f>
        <v>#REF!</v>
      </c>
      <c r="U93" s="46"/>
      <c r="V93" s="48"/>
      <c r="W93" s="46"/>
      <c r="X93" s="46"/>
    </row>
  </sheetData>
  <sortState xmlns:xlrd2="http://schemas.microsoft.com/office/spreadsheetml/2017/richdata2" ref="B3:X90">
    <sortCondition ref="G3:G9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1345-51BE-49E0-8A0B-139E332D430E}">
  <dimension ref="A1:Q3"/>
  <sheetViews>
    <sheetView workbookViewId="0">
      <selection activeCell="K43" sqref="K43"/>
    </sheetView>
  </sheetViews>
  <sheetFormatPr defaultRowHeight="14.5" x14ac:dyDescent="0.35"/>
  <cols>
    <col min="1" max="1" width="24.81640625" bestFit="1" customWidth="1"/>
    <col min="2" max="2" width="39.54296875" bestFit="1" customWidth="1"/>
    <col min="3" max="3" width="17.81640625" bestFit="1" customWidth="1"/>
    <col min="4" max="4" width="10.1796875" style="59" bestFit="1" customWidth="1"/>
    <col min="5" max="5" width="9.54296875" style="60" bestFit="1" customWidth="1"/>
    <col min="6" max="6" width="17.7265625" style="60" bestFit="1" customWidth="1"/>
    <col min="7" max="7" width="16.1796875" style="60" bestFit="1" customWidth="1"/>
    <col min="8" max="8" width="23.453125" style="60" bestFit="1" customWidth="1"/>
    <col min="9" max="12" width="27.453125" style="60" bestFit="1" customWidth="1"/>
    <col min="13" max="13" width="22.7265625" style="68" bestFit="1" customWidth="1"/>
    <col min="14" max="15" width="29.453125" style="68" bestFit="1" customWidth="1"/>
    <col min="16" max="16" width="31" style="68" bestFit="1" customWidth="1"/>
    <col min="17" max="17" width="29.81640625" style="68" bestFit="1" customWidth="1"/>
  </cols>
  <sheetData>
    <row r="1" spans="1:17" x14ac:dyDescent="0.35">
      <c r="A1" s="64" t="s">
        <v>262</v>
      </c>
      <c r="B1" s="64" t="s">
        <v>263</v>
      </c>
      <c r="C1" s="64" t="s">
        <v>360</v>
      </c>
      <c r="D1" s="65" t="s">
        <v>361</v>
      </c>
      <c r="E1" s="66" t="s">
        <v>362</v>
      </c>
      <c r="F1" s="66" t="s">
        <v>272</v>
      </c>
      <c r="G1" s="66" t="s">
        <v>363</v>
      </c>
      <c r="H1" s="66" t="s">
        <v>273</v>
      </c>
      <c r="I1" s="66" t="s">
        <v>274</v>
      </c>
      <c r="J1" s="66" t="s">
        <v>275</v>
      </c>
      <c r="K1" s="66" t="s">
        <v>276</v>
      </c>
      <c r="L1" s="66" t="s">
        <v>277</v>
      </c>
      <c r="M1" s="67" t="s">
        <v>364</v>
      </c>
      <c r="N1" s="67" t="s">
        <v>365</v>
      </c>
      <c r="O1" s="67" t="s">
        <v>366</v>
      </c>
      <c r="P1" s="67" t="s">
        <v>367</v>
      </c>
      <c r="Q1" s="67" t="s">
        <v>368</v>
      </c>
    </row>
    <row r="2" spans="1:17" x14ac:dyDescent="0.35">
      <c r="A2" t="s">
        <v>369</v>
      </c>
      <c r="B2" t="s">
        <v>370</v>
      </c>
      <c r="C2" t="s">
        <v>278</v>
      </c>
      <c r="D2" s="59">
        <v>4.9607999999999999</v>
      </c>
      <c r="E2" s="60">
        <v>1965</v>
      </c>
      <c r="F2" s="60">
        <v>1</v>
      </c>
      <c r="G2" s="60">
        <v>383</v>
      </c>
    </row>
    <row r="3" spans="1:17" x14ac:dyDescent="0.35">
      <c r="A3" t="s">
        <v>371</v>
      </c>
      <c r="B3" t="s">
        <v>372</v>
      </c>
      <c r="C3" t="s">
        <v>278</v>
      </c>
      <c r="D3" s="59">
        <v>5.1219999999999999</v>
      </c>
      <c r="E3" s="60">
        <v>1988</v>
      </c>
      <c r="F3" s="60">
        <v>1</v>
      </c>
      <c r="G3" s="60">
        <v>410</v>
      </c>
      <c r="K3" s="60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1CF0-0EC2-4E5B-A74F-02B7BCE4268D}">
  <dimension ref="A1:Y45"/>
  <sheetViews>
    <sheetView topLeftCell="A9" workbookViewId="0">
      <selection activeCell="G61" sqref="G61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7" customWidth="1" collapsed="1"/>
    <col min="15" max="15" width="8.7265625" bestFit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55.7265625" bestFit="1" customWidth="1" collapsed="1"/>
    <col min="24" max="24" width="22.7265625" bestFit="1" customWidth="1" collapsed="1"/>
    <col min="25" max="25" width="15.7265625" bestFit="1" customWidth="1" collapsed="1"/>
  </cols>
  <sheetData>
    <row r="1" spans="1:24" ht="23.5" x14ac:dyDescent="0.55000000000000004">
      <c r="A1" s="69" t="s">
        <v>373</v>
      </c>
    </row>
    <row r="4" spans="1:24" x14ac:dyDescent="0.35">
      <c r="A4" t="s">
        <v>404</v>
      </c>
    </row>
    <row r="5" spans="1:24" x14ac:dyDescent="0.35">
      <c r="A5" s="1" t="s">
        <v>259</v>
      </c>
      <c r="B5" s="1" t="s">
        <v>0</v>
      </c>
      <c r="C5" s="1" t="s">
        <v>1</v>
      </c>
      <c r="D5" s="2" t="s">
        <v>2</v>
      </c>
      <c r="E5" s="3" t="s">
        <v>3</v>
      </c>
      <c r="F5" s="1" t="s">
        <v>4</v>
      </c>
      <c r="G5" s="1" t="s">
        <v>5</v>
      </c>
      <c r="H5" s="3" t="s">
        <v>6</v>
      </c>
      <c r="I5" s="3" t="s">
        <v>7</v>
      </c>
      <c r="J5" s="4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5" t="s">
        <v>13</v>
      </c>
      <c r="P5" s="6" t="s">
        <v>14</v>
      </c>
      <c r="Q5" s="7" t="s">
        <v>15</v>
      </c>
      <c r="R5" s="9" t="s">
        <v>16</v>
      </c>
      <c r="S5" s="8" t="s">
        <v>17</v>
      </c>
      <c r="T5" s="1" t="s">
        <v>18</v>
      </c>
      <c r="U5" s="3" t="s">
        <v>19</v>
      </c>
      <c r="V5" s="1" t="s">
        <v>20</v>
      </c>
      <c r="W5" s="1" t="s">
        <v>21</v>
      </c>
      <c r="X5" s="1" t="s">
        <v>22</v>
      </c>
    </row>
    <row r="6" spans="1:24" x14ac:dyDescent="0.35">
      <c r="A6" s="10" t="s">
        <v>260</v>
      </c>
      <c r="B6" s="10" t="s">
        <v>50</v>
      </c>
      <c r="C6" s="10" t="s">
        <v>51</v>
      </c>
      <c r="D6" s="11">
        <v>45509</v>
      </c>
      <c r="E6" s="12">
        <v>650000</v>
      </c>
      <c r="F6" s="10" t="s">
        <v>25</v>
      </c>
      <c r="G6" s="10" t="s">
        <v>26</v>
      </c>
      <c r="H6" s="12">
        <v>650000</v>
      </c>
      <c r="I6" s="12">
        <v>318200</v>
      </c>
      <c r="J6" s="13">
        <f>I6/H6*100</f>
        <v>48.95384615384615</v>
      </c>
      <c r="K6" s="12">
        <v>652570</v>
      </c>
      <c r="L6" s="12">
        <v>206634</v>
      </c>
      <c r="M6" s="12">
        <f>H6-L6</f>
        <v>443366</v>
      </c>
      <c r="N6" s="12">
        <v>540528</v>
      </c>
      <c r="O6" s="14">
        <f>M6/N6</f>
        <v>0.82024612971020927</v>
      </c>
      <c r="P6" s="15">
        <v>20027</v>
      </c>
      <c r="Q6" s="16">
        <f>M6/P6</f>
        <v>22.138413142257953</v>
      </c>
      <c r="R6" s="17" t="s">
        <v>46</v>
      </c>
      <c r="S6" s="18" t="e">
        <f>ABS(#REF!-O6)*100</f>
        <v>#REF!</v>
      </c>
      <c r="T6" s="10" t="s">
        <v>49</v>
      </c>
      <c r="U6" s="12">
        <v>182211</v>
      </c>
      <c r="V6" s="10" t="s">
        <v>28</v>
      </c>
      <c r="W6" s="10" t="s">
        <v>47</v>
      </c>
      <c r="X6" s="10" t="s">
        <v>48</v>
      </c>
    </row>
    <row r="7" spans="1:24" x14ac:dyDescent="0.35">
      <c r="A7" s="19" t="s">
        <v>380</v>
      </c>
      <c r="B7" s="19" t="s">
        <v>384</v>
      </c>
      <c r="C7" s="19" t="s">
        <v>385</v>
      </c>
      <c r="D7" s="20">
        <v>45070</v>
      </c>
      <c r="E7" s="21">
        <v>3000000</v>
      </c>
      <c r="F7" s="19" t="s">
        <v>35</v>
      </c>
      <c r="G7" s="19" t="s">
        <v>63</v>
      </c>
      <c r="H7" s="21">
        <v>3000000</v>
      </c>
      <c r="I7" s="21">
        <v>1131400</v>
      </c>
      <c r="J7" s="22">
        <v>0.37713333333333332</v>
      </c>
      <c r="K7" s="21">
        <v>2561556</v>
      </c>
      <c r="L7" s="21">
        <v>2008678</v>
      </c>
      <c r="M7" s="21">
        <v>991322</v>
      </c>
      <c r="N7" s="21">
        <v>778361</v>
      </c>
      <c r="O7" s="23">
        <v>1.2736018377076961</v>
      </c>
      <c r="P7" s="24">
        <v>19915</v>
      </c>
      <c r="Q7" s="25">
        <v>150.64022093899072</v>
      </c>
      <c r="R7" s="26"/>
      <c r="S7" s="27"/>
      <c r="T7" s="19" t="s">
        <v>49</v>
      </c>
      <c r="U7" s="21">
        <v>1395554</v>
      </c>
      <c r="V7" s="19" t="s">
        <v>386</v>
      </c>
      <c r="W7" s="19"/>
      <c r="X7" s="19">
        <v>301</v>
      </c>
    </row>
    <row r="8" spans="1:24" x14ac:dyDescent="0.35">
      <c r="A8" s="10" t="s">
        <v>380</v>
      </c>
      <c r="B8" s="10" t="s">
        <v>390</v>
      </c>
      <c r="C8" s="10" t="s">
        <v>391</v>
      </c>
      <c r="D8" s="11">
        <v>45558</v>
      </c>
      <c r="E8" s="12">
        <v>1000000</v>
      </c>
      <c r="F8" s="10" t="s">
        <v>35</v>
      </c>
      <c r="G8" s="10" t="s">
        <v>392</v>
      </c>
      <c r="H8" s="12">
        <v>1000000</v>
      </c>
      <c r="I8" s="12">
        <v>536500</v>
      </c>
      <c r="J8" s="13">
        <v>0.53649999999999998</v>
      </c>
      <c r="K8" s="12">
        <v>1531111</v>
      </c>
      <c r="L8" s="12">
        <v>234353</v>
      </c>
      <c r="M8" s="12">
        <v>765647</v>
      </c>
      <c r="N8" s="12">
        <v>1262666.0175300001</v>
      </c>
      <c r="O8" s="14">
        <v>0.60637333179975972</v>
      </c>
      <c r="P8" s="15">
        <v>63980</v>
      </c>
      <c r="Q8" s="16">
        <v>15.629884338855893</v>
      </c>
      <c r="R8" s="17"/>
      <c r="S8" s="18"/>
      <c r="T8" s="10" t="s">
        <v>49</v>
      </c>
      <c r="U8" s="12">
        <v>234353</v>
      </c>
      <c r="V8" s="10"/>
      <c r="W8" s="10"/>
      <c r="X8" s="10">
        <v>301</v>
      </c>
    </row>
    <row r="9" spans="1:24" x14ac:dyDescent="0.35">
      <c r="A9" s="19" t="s">
        <v>260</v>
      </c>
      <c r="B9" s="19" t="s">
        <v>68</v>
      </c>
      <c r="C9" s="19" t="s">
        <v>69</v>
      </c>
      <c r="D9" s="20">
        <v>45378</v>
      </c>
      <c r="E9" s="21">
        <v>850000</v>
      </c>
      <c r="F9" s="19" t="s">
        <v>25</v>
      </c>
      <c r="G9" s="19" t="s">
        <v>26</v>
      </c>
      <c r="H9" s="21">
        <v>850000</v>
      </c>
      <c r="I9" s="21">
        <v>677600</v>
      </c>
      <c r="J9" s="22">
        <f>I9/H9*100</f>
        <v>79.71764705882353</v>
      </c>
      <c r="K9" s="21">
        <v>1472030</v>
      </c>
      <c r="L9" s="21">
        <v>284279</v>
      </c>
      <c r="M9" s="21">
        <f>H9-L9</f>
        <v>565721</v>
      </c>
      <c r="N9" s="21">
        <v>1413989</v>
      </c>
      <c r="O9" s="23">
        <f>M9/N9</f>
        <v>0.40008868527265773</v>
      </c>
      <c r="P9" s="24">
        <v>27730</v>
      </c>
      <c r="Q9" s="25">
        <f>M9/P9</f>
        <v>20.40104579877389</v>
      </c>
      <c r="R9" s="26" t="s">
        <v>54</v>
      </c>
      <c r="S9" s="27" t="e">
        <f>ABS(#REF!-O9)*100</f>
        <v>#REF!</v>
      </c>
      <c r="T9" s="19" t="s">
        <v>43</v>
      </c>
      <c r="U9" s="21">
        <v>216173</v>
      </c>
      <c r="V9" s="19" t="s">
        <v>28</v>
      </c>
      <c r="W9" s="19" t="s">
        <v>47</v>
      </c>
      <c r="X9" s="19" t="s">
        <v>48</v>
      </c>
    </row>
    <row r="10" spans="1:24" x14ac:dyDescent="0.35">
      <c r="A10" s="10" t="s">
        <v>260</v>
      </c>
      <c r="B10" s="10" t="s">
        <v>44</v>
      </c>
      <c r="C10" s="10" t="s">
        <v>45</v>
      </c>
      <c r="D10" s="11">
        <v>45734</v>
      </c>
      <c r="E10" s="12">
        <v>117775</v>
      </c>
      <c r="F10" s="10" t="s">
        <v>25</v>
      </c>
      <c r="G10" s="10" t="s">
        <v>26</v>
      </c>
      <c r="H10" s="12">
        <v>111775</v>
      </c>
      <c r="I10" s="12">
        <v>76700</v>
      </c>
      <c r="J10" s="13">
        <f>I10/H10*100</f>
        <v>68.619995526727806</v>
      </c>
      <c r="K10" s="12">
        <v>157237</v>
      </c>
      <c r="L10" s="12">
        <v>35080</v>
      </c>
      <c r="M10" s="12">
        <f>H10-L10</f>
        <v>76695</v>
      </c>
      <c r="N10" s="12">
        <v>148069</v>
      </c>
      <c r="O10" s="14">
        <f>M10/N10</f>
        <v>0.51796797439031805</v>
      </c>
      <c r="P10" s="15">
        <v>4530</v>
      </c>
      <c r="Q10" s="16">
        <f>M10/P10</f>
        <v>16.930463576158939</v>
      </c>
      <c r="R10" s="17" t="s">
        <v>46</v>
      </c>
      <c r="S10" s="18">
        <f>ABS(O46-O10)*100</f>
        <v>51.796797439031806</v>
      </c>
      <c r="T10" s="10" t="s">
        <v>28</v>
      </c>
      <c r="U10" s="12">
        <v>19651</v>
      </c>
      <c r="V10" s="10" t="s">
        <v>28</v>
      </c>
      <c r="W10" s="10" t="s">
        <v>47</v>
      </c>
      <c r="X10" s="10" t="s">
        <v>48</v>
      </c>
    </row>
    <row r="11" spans="1:24" x14ac:dyDescent="0.35">
      <c r="A11" s="10" t="s">
        <v>260</v>
      </c>
      <c r="B11" s="10" t="s">
        <v>198</v>
      </c>
      <c r="C11" s="10" t="s">
        <v>199</v>
      </c>
      <c r="D11" s="11">
        <v>45709</v>
      </c>
      <c r="E11" s="12">
        <v>3959650</v>
      </c>
      <c r="F11" s="10" t="s">
        <v>25</v>
      </c>
      <c r="G11" s="10" t="s">
        <v>26</v>
      </c>
      <c r="H11" s="12">
        <v>3959650</v>
      </c>
      <c r="I11" s="12">
        <v>1793500</v>
      </c>
      <c r="J11" s="13">
        <f>I11/H11*100</f>
        <v>45.294407333981539</v>
      </c>
      <c r="K11" s="12">
        <v>3622328</v>
      </c>
      <c r="L11" s="12">
        <v>335936</v>
      </c>
      <c r="M11" s="12">
        <f>H11-L11</f>
        <v>3623714</v>
      </c>
      <c r="N11" s="12">
        <v>3983505</v>
      </c>
      <c r="O11" s="14">
        <f>M11/N11</f>
        <v>0.90967979204243499</v>
      </c>
      <c r="P11" s="15">
        <v>91093</v>
      </c>
      <c r="Q11" s="16">
        <f>M11/P11</f>
        <v>39.780378294709799</v>
      </c>
      <c r="R11" s="17" t="s">
        <v>46</v>
      </c>
      <c r="S11" s="18" t="e">
        <f>ABS(#REF!-O11)*100</f>
        <v>#REF!</v>
      </c>
      <c r="T11" s="10" t="s">
        <v>28</v>
      </c>
      <c r="U11" s="12">
        <v>309450</v>
      </c>
      <c r="V11" s="10" t="s">
        <v>28</v>
      </c>
      <c r="W11" s="10" t="s">
        <v>127</v>
      </c>
      <c r="X11" s="10" t="s">
        <v>48</v>
      </c>
    </row>
    <row r="12" spans="1:24" x14ac:dyDescent="0.35">
      <c r="A12" s="19" t="s">
        <v>376</v>
      </c>
      <c r="B12" s="19" t="s">
        <v>377</v>
      </c>
      <c r="C12" s="19" t="s">
        <v>378</v>
      </c>
      <c r="D12" s="20">
        <v>45706</v>
      </c>
      <c r="E12" s="21">
        <v>280000</v>
      </c>
      <c r="F12" s="19" t="s">
        <v>35</v>
      </c>
      <c r="G12" s="19" t="s">
        <v>26</v>
      </c>
      <c r="H12" s="21">
        <v>280000</v>
      </c>
      <c r="I12" s="21">
        <v>45000</v>
      </c>
      <c r="J12" s="22">
        <v>0.16071428571428573</v>
      </c>
      <c r="K12" s="21">
        <v>263124</v>
      </c>
      <c r="L12" s="21">
        <v>38560</v>
      </c>
      <c r="M12" s="21">
        <v>241440</v>
      </c>
      <c r="N12" s="21">
        <v>218660</v>
      </c>
      <c r="O12" s="23">
        <v>1.1041800054879722</v>
      </c>
      <c r="P12" s="24">
        <v>6691</v>
      </c>
      <c r="Q12" s="25">
        <v>41.847257510088177</v>
      </c>
      <c r="R12" s="26"/>
      <c r="S12" s="27"/>
      <c r="T12" s="19" t="s">
        <v>153</v>
      </c>
      <c r="U12" s="21">
        <v>17116</v>
      </c>
      <c r="V12" s="19"/>
      <c r="W12" s="19"/>
      <c r="X12" s="19">
        <v>301</v>
      </c>
    </row>
    <row r="13" spans="1:24" x14ac:dyDescent="0.35">
      <c r="A13" s="10" t="s">
        <v>260</v>
      </c>
      <c r="B13" s="10" t="s">
        <v>68</v>
      </c>
      <c r="C13" s="10" t="s">
        <v>69</v>
      </c>
      <c r="D13" s="11">
        <v>45408</v>
      </c>
      <c r="E13" s="12">
        <v>1900000</v>
      </c>
      <c r="F13" s="10" t="s">
        <v>25</v>
      </c>
      <c r="G13" s="10" t="s">
        <v>26</v>
      </c>
      <c r="H13" s="12">
        <v>1900000</v>
      </c>
      <c r="I13" s="12">
        <v>763900</v>
      </c>
      <c r="J13" s="13">
        <f>I13/H13*100</f>
        <v>40.205263157894741</v>
      </c>
      <c r="K13" s="12">
        <v>1472030</v>
      </c>
      <c r="L13" s="12">
        <v>284279</v>
      </c>
      <c r="M13" s="12">
        <f>H13-L13</f>
        <v>1615721</v>
      </c>
      <c r="N13" s="12">
        <v>1413989</v>
      </c>
      <c r="O13" s="14">
        <f>M13/N13</f>
        <v>1.1426687194879168</v>
      </c>
      <c r="P13" s="15">
        <v>27730</v>
      </c>
      <c r="Q13" s="16">
        <f>M13/P13</f>
        <v>58.266173818968625</v>
      </c>
      <c r="R13" s="17" t="s">
        <v>54</v>
      </c>
      <c r="S13" s="18">
        <f>ABS(O36-O13)*100</f>
        <v>26.844315446382428</v>
      </c>
      <c r="T13" s="10" t="s">
        <v>43</v>
      </c>
      <c r="U13" s="12">
        <v>216173</v>
      </c>
      <c r="V13" s="10" t="s">
        <v>28</v>
      </c>
      <c r="W13" s="10" t="s">
        <v>47</v>
      </c>
      <c r="X13" s="10" t="s">
        <v>48</v>
      </c>
    </row>
    <row r="14" spans="1:24" x14ac:dyDescent="0.35">
      <c r="A14" s="10" t="s">
        <v>260</v>
      </c>
      <c r="B14" s="10" t="s">
        <v>171</v>
      </c>
      <c r="C14" s="10" t="s">
        <v>172</v>
      </c>
      <c r="D14" s="11">
        <v>45504</v>
      </c>
      <c r="E14" s="12">
        <v>2050000</v>
      </c>
      <c r="F14" s="10" t="s">
        <v>25</v>
      </c>
      <c r="G14" s="10" t="s">
        <v>26</v>
      </c>
      <c r="H14" s="12">
        <v>2050000</v>
      </c>
      <c r="I14" s="12">
        <v>766200</v>
      </c>
      <c r="J14" s="13">
        <f>I14/H14*100</f>
        <v>37.37560975609756</v>
      </c>
      <c r="K14" s="12">
        <v>1536582</v>
      </c>
      <c r="L14" s="12">
        <v>210103</v>
      </c>
      <c r="M14" s="12">
        <f>H14-L14</f>
        <v>1839897</v>
      </c>
      <c r="N14" s="12">
        <v>1579141</v>
      </c>
      <c r="O14" s="14">
        <f>M14/N14</f>
        <v>1.1651252168109119</v>
      </c>
      <c r="P14" s="15">
        <v>41600</v>
      </c>
      <c r="Q14" s="16">
        <f>M14/P14</f>
        <v>44.228293269230768</v>
      </c>
      <c r="R14" s="17" t="s">
        <v>54</v>
      </c>
      <c r="S14" s="18" t="e">
        <f>ABS(#REF!-O14)*100</f>
        <v>#REF!</v>
      </c>
      <c r="T14" s="10" t="s">
        <v>167</v>
      </c>
      <c r="U14" s="12">
        <v>192415</v>
      </c>
      <c r="V14" s="10" t="s">
        <v>28</v>
      </c>
      <c r="W14" s="10" t="s">
        <v>170</v>
      </c>
      <c r="X14" s="10" t="s">
        <v>48</v>
      </c>
    </row>
    <row r="15" spans="1:24" x14ac:dyDescent="0.35">
      <c r="A15" s="19" t="s">
        <v>380</v>
      </c>
      <c r="B15" s="19" t="s">
        <v>387</v>
      </c>
      <c r="C15" s="19" t="s">
        <v>388</v>
      </c>
      <c r="D15" s="20">
        <v>45104</v>
      </c>
      <c r="E15" s="21">
        <v>650000</v>
      </c>
      <c r="F15" s="19" t="s">
        <v>35</v>
      </c>
      <c r="G15" s="19" t="s">
        <v>63</v>
      </c>
      <c r="H15" s="21">
        <v>650000</v>
      </c>
      <c r="I15" s="21">
        <v>306900</v>
      </c>
      <c r="J15" s="22">
        <v>0.47215384615384615</v>
      </c>
      <c r="K15" s="21">
        <v>789306</v>
      </c>
      <c r="L15" s="21">
        <v>279825</v>
      </c>
      <c r="M15" s="21">
        <v>370175</v>
      </c>
      <c r="N15" s="21">
        <v>262559.88315000001</v>
      </c>
      <c r="O15" s="23">
        <v>1.4098688480468269</v>
      </c>
      <c r="P15" s="24">
        <v>12000</v>
      </c>
      <c r="Q15" s="25">
        <v>54.166666666666664</v>
      </c>
      <c r="R15" s="26"/>
      <c r="S15" s="27"/>
      <c r="T15" s="19" t="s">
        <v>153</v>
      </c>
      <c r="U15" s="21">
        <v>268157</v>
      </c>
      <c r="V15" s="19" t="s">
        <v>389</v>
      </c>
      <c r="W15" s="19"/>
      <c r="X15" s="19">
        <v>301</v>
      </c>
    </row>
    <row r="16" spans="1:24" x14ac:dyDescent="0.35">
      <c r="A16" s="19" t="s">
        <v>260</v>
      </c>
      <c r="B16" s="19" t="s">
        <v>181</v>
      </c>
      <c r="C16" s="19" t="s">
        <v>182</v>
      </c>
      <c r="D16" s="20">
        <v>45258</v>
      </c>
      <c r="E16" s="21">
        <v>850000</v>
      </c>
      <c r="F16" s="19" t="s">
        <v>25</v>
      </c>
      <c r="G16" s="19" t="s">
        <v>26</v>
      </c>
      <c r="H16" s="21">
        <v>850000</v>
      </c>
      <c r="I16" s="21">
        <v>244900</v>
      </c>
      <c r="J16" s="22">
        <f>I16/H16*100</f>
        <v>28.811764705882354</v>
      </c>
      <c r="K16" s="21">
        <v>521691</v>
      </c>
      <c r="L16" s="21">
        <v>99005</v>
      </c>
      <c r="M16" s="21">
        <f>H16-L16</f>
        <v>750995</v>
      </c>
      <c r="N16" s="21">
        <v>503197</v>
      </c>
      <c r="O16" s="23">
        <f>M16/N16</f>
        <v>1.492447292014857</v>
      </c>
      <c r="P16" s="24">
        <v>12237</v>
      </c>
      <c r="Q16" s="25">
        <f>M16/P16</f>
        <v>61.370842526763099</v>
      </c>
      <c r="R16" s="26" t="s">
        <v>54</v>
      </c>
      <c r="S16" s="27" t="e">
        <f>ABS(#REF!-O16)*100</f>
        <v>#REF!</v>
      </c>
      <c r="T16" s="19" t="s">
        <v>153</v>
      </c>
      <c r="U16" s="21">
        <v>71577</v>
      </c>
      <c r="V16" s="19" t="s">
        <v>28</v>
      </c>
      <c r="W16" s="19" t="s">
        <v>169</v>
      </c>
      <c r="X16" s="19" t="s">
        <v>48</v>
      </c>
    </row>
    <row r="17" spans="1:24" x14ac:dyDescent="0.35">
      <c r="A17" s="19" t="s">
        <v>260</v>
      </c>
      <c r="B17" s="19" t="s">
        <v>393</v>
      </c>
      <c r="C17" s="19" t="s">
        <v>394</v>
      </c>
      <c r="D17" s="20">
        <v>45093</v>
      </c>
      <c r="E17" s="21">
        <v>2100000</v>
      </c>
      <c r="F17" s="19" t="s">
        <v>35</v>
      </c>
      <c r="G17" s="19" t="s">
        <v>395</v>
      </c>
      <c r="H17" s="21">
        <v>2100000</v>
      </c>
      <c r="I17" s="21">
        <v>1041400</v>
      </c>
      <c r="J17" s="22">
        <v>0.4959047619047619</v>
      </c>
      <c r="K17" s="21">
        <v>2969136</v>
      </c>
      <c r="L17" s="21">
        <v>982515</v>
      </c>
      <c r="M17" s="21">
        <v>1117485</v>
      </c>
      <c r="N17" s="21">
        <v>1278257.0593999999</v>
      </c>
      <c r="O17" s="23">
        <v>0.87422556502409254</v>
      </c>
      <c r="P17" s="24">
        <v>44228</v>
      </c>
      <c r="Q17" s="25">
        <v>47.481233607669353</v>
      </c>
      <c r="R17" s="26"/>
      <c r="S17" s="27"/>
      <c r="T17" s="19" t="s">
        <v>49</v>
      </c>
      <c r="U17" s="21">
        <v>971691</v>
      </c>
      <c r="V17" s="19" t="s">
        <v>400</v>
      </c>
      <c r="W17" s="19"/>
      <c r="X17" s="19">
        <v>301</v>
      </c>
    </row>
    <row r="18" spans="1:24" x14ac:dyDescent="0.35">
      <c r="A18" s="19" t="s">
        <v>397</v>
      </c>
      <c r="B18" s="19" t="s">
        <v>398</v>
      </c>
      <c r="C18" s="19" t="s">
        <v>399</v>
      </c>
      <c r="D18" s="20">
        <v>45471</v>
      </c>
      <c r="E18" s="21">
        <v>7369512</v>
      </c>
      <c r="F18" s="19" t="s">
        <v>35</v>
      </c>
      <c r="G18" s="19" t="s">
        <v>26</v>
      </c>
      <c r="H18" s="21">
        <v>7369512</v>
      </c>
      <c r="I18" s="21">
        <v>3978900</v>
      </c>
      <c r="J18" s="22">
        <v>0.53991363335862674</v>
      </c>
      <c r="K18" s="21">
        <v>8294884</v>
      </c>
      <c r="L18" s="21">
        <v>489802</v>
      </c>
      <c r="M18" s="21">
        <v>6879710</v>
      </c>
      <c r="N18" s="21">
        <v>7599885.1022399999</v>
      </c>
      <c r="O18" s="23">
        <v>0.90523868551279352</v>
      </c>
      <c r="P18" s="24">
        <v>115830</v>
      </c>
      <c r="Q18" s="25">
        <v>63.623517223517226</v>
      </c>
      <c r="R18" s="26"/>
      <c r="S18" s="27"/>
      <c r="T18" s="19" t="s">
        <v>49</v>
      </c>
      <c r="U18" s="21">
        <v>307534</v>
      </c>
      <c r="V18" s="19"/>
      <c r="W18" s="19"/>
      <c r="X18" s="19">
        <v>301</v>
      </c>
    </row>
    <row r="19" spans="1:24" x14ac:dyDescent="0.35">
      <c r="A19" s="19" t="s">
        <v>260</v>
      </c>
      <c r="B19" s="19" t="s">
        <v>183</v>
      </c>
      <c r="C19" s="19" t="s">
        <v>184</v>
      </c>
      <c r="D19" s="20">
        <v>45125</v>
      </c>
      <c r="E19" s="21">
        <v>1100000</v>
      </c>
      <c r="F19" s="19" t="s">
        <v>25</v>
      </c>
      <c r="G19" s="19" t="s">
        <v>26</v>
      </c>
      <c r="H19" s="21">
        <v>1100000</v>
      </c>
      <c r="I19" s="21">
        <v>571700</v>
      </c>
      <c r="J19" s="22">
        <f>I19/H19*100</f>
        <v>51.972727272727269</v>
      </c>
      <c r="K19" s="21">
        <v>1142079</v>
      </c>
      <c r="L19" s="21">
        <v>146796</v>
      </c>
      <c r="M19" s="21">
        <f>H19-L19</f>
        <v>953204</v>
      </c>
      <c r="N19" s="21">
        <v>1206403</v>
      </c>
      <c r="O19" s="23">
        <f>M19/N19</f>
        <v>0.79012071422236185</v>
      </c>
      <c r="P19" s="24">
        <v>28588</v>
      </c>
      <c r="Q19" s="25">
        <f>M19/P19</f>
        <v>33.342801175318314</v>
      </c>
      <c r="R19" s="26" t="s">
        <v>46</v>
      </c>
      <c r="S19" s="27" t="e">
        <f>ABS(#REF!-O19)*100</f>
        <v>#REF!</v>
      </c>
      <c r="T19" s="19" t="s">
        <v>49</v>
      </c>
      <c r="U19" s="21">
        <v>112872</v>
      </c>
      <c r="V19" s="19" t="s">
        <v>28</v>
      </c>
      <c r="W19" s="19" t="s">
        <v>169</v>
      </c>
      <c r="X19" s="19" t="s">
        <v>48</v>
      </c>
    </row>
    <row r="20" spans="1:24" x14ac:dyDescent="0.35">
      <c r="A20" s="10" t="s">
        <v>260</v>
      </c>
      <c r="B20" s="10" t="s">
        <v>220</v>
      </c>
      <c r="C20" s="10" t="s">
        <v>221</v>
      </c>
      <c r="D20" s="11">
        <v>45177</v>
      </c>
      <c r="E20" s="12">
        <v>2950000</v>
      </c>
      <c r="F20" s="10" t="s">
        <v>25</v>
      </c>
      <c r="G20" s="10" t="s">
        <v>26</v>
      </c>
      <c r="H20" s="12">
        <v>2950000</v>
      </c>
      <c r="I20" s="12">
        <v>1080100</v>
      </c>
      <c r="J20" s="13">
        <f>I20/H20*100</f>
        <v>36.6135593220339</v>
      </c>
      <c r="K20" s="12">
        <v>2338014</v>
      </c>
      <c r="L20" s="12">
        <v>273435</v>
      </c>
      <c r="M20" s="12">
        <f>H20-L20</f>
        <v>2676565</v>
      </c>
      <c r="N20" s="12">
        <v>2502520</v>
      </c>
      <c r="O20" s="14">
        <f>M20/N20</f>
        <v>1.0695478957211131</v>
      </c>
      <c r="P20" s="15">
        <v>40414</v>
      </c>
      <c r="Q20" s="16">
        <f>M20/P20</f>
        <v>66.228658385707917</v>
      </c>
      <c r="R20" s="17" t="s">
        <v>46</v>
      </c>
      <c r="S20" s="18" t="e">
        <f>ABS(#REF!-O20)*100</f>
        <v>#REF!</v>
      </c>
      <c r="T20" s="10" t="s">
        <v>49</v>
      </c>
      <c r="U20" s="12">
        <v>155561</v>
      </c>
      <c r="V20" s="10" t="s">
        <v>28</v>
      </c>
      <c r="W20" s="10" t="s">
        <v>170</v>
      </c>
      <c r="X20" s="10" t="s">
        <v>48</v>
      </c>
    </row>
    <row r="21" spans="1:24" ht="15" thickBot="1" x14ac:dyDescent="0.4">
      <c r="A21" s="19" t="s">
        <v>260</v>
      </c>
      <c r="B21" s="19" t="s">
        <v>245</v>
      </c>
      <c r="C21" s="19" t="s">
        <v>246</v>
      </c>
      <c r="D21" s="20">
        <v>45502</v>
      </c>
      <c r="E21" s="21">
        <v>350000</v>
      </c>
      <c r="F21" s="19" t="s">
        <v>35</v>
      </c>
      <c r="G21" s="19" t="s">
        <v>36</v>
      </c>
      <c r="H21" s="21">
        <v>350000</v>
      </c>
      <c r="I21" s="21">
        <v>341700</v>
      </c>
      <c r="J21" s="22">
        <f>I21/H21*100</f>
        <v>97.628571428571433</v>
      </c>
      <c r="K21" s="21">
        <v>672027</v>
      </c>
      <c r="L21" s="21">
        <v>107635</v>
      </c>
      <c r="M21" s="21">
        <f>H21-L21</f>
        <v>242365</v>
      </c>
      <c r="N21" s="21">
        <v>684111</v>
      </c>
      <c r="O21" s="23">
        <f>M21/N21</f>
        <v>0.3542773029522987</v>
      </c>
      <c r="P21" s="24">
        <v>10125</v>
      </c>
      <c r="Q21" s="25">
        <f>M21/P21</f>
        <v>23.937283950617285</v>
      </c>
      <c r="R21" s="26" t="s">
        <v>46</v>
      </c>
      <c r="S21" s="27" t="e">
        <f>ABS(#REF!-O21)*100</f>
        <v>#REF!</v>
      </c>
      <c r="T21" s="19" t="s">
        <v>49</v>
      </c>
      <c r="U21" s="21">
        <v>72816</v>
      </c>
      <c r="V21" s="19" t="s">
        <v>28</v>
      </c>
      <c r="W21" s="19" t="s">
        <v>239</v>
      </c>
      <c r="X21" s="19" t="s">
        <v>48</v>
      </c>
    </row>
    <row r="22" spans="1:24" ht="15" thickTop="1" x14ac:dyDescent="0.35">
      <c r="A22" s="37"/>
      <c r="B22" s="37"/>
      <c r="C22" s="37"/>
      <c r="D22" s="38" t="s">
        <v>251</v>
      </c>
      <c r="E22" s="39">
        <f>+SUM(E6:E21)</f>
        <v>29176937</v>
      </c>
      <c r="F22" s="37"/>
      <c r="G22" s="37"/>
      <c r="H22" s="39">
        <f>+SUM(H6:H21)</f>
        <v>29170937</v>
      </c>
      <c r="I22" s="39">
        <f>+SUM(I6:I21)</f>
        <v>13674600</v>
      </c>
      <c r="J22" s="40"/>
      <c r="K22" s="39">
        <f>+SUM(K6:K21)</f>
        <v>29995705</v>
      </c>
      <c r="L22" s="39"/>
      <c r="M22" s="39">
        <f>+SUM(M6:M21)</f>
        <v>23154022</v>
      </c>
      <c r="N22" s="39">
        <f>+SUM(N6:N21)</f>
        <v>25375841.062320001</v>
      </c>
      <c r="O22" s="41"/>
      <c r="P22" s="42"/>
      <c r="Q22" s="43">
        <f>AVERAGE(Q6:Q21)</f>
        <v>47.500820889018406</v>
      </c>
      <c r="R22" s="44"/>
      <c r="S22" s="45">
        <f>ABS(O24-O23)*100</f>
        <v>1.4785094590245906</v>
      </c>
      <c r="T22" s="37"/>
      <c r="U22" s="37"/>
      <c r="V22" s="39"/>
      <c r="W22" s="37"/>
      <c r="X22" s="37"/>
    </row>
    <row r="23" spans="1:24" x14ac:dyDescent="0.35">
      <c r="A23" s="28"/>
      <c r="B23" s="28"/>
      <c r="C23" s="28"/>
      <c r="D23" s="29"/>
      <c r="E23" s="30"/>
      <c r="F23" s="28"/>
      <c r="G23" s="28"/>
      <c r="H23" s="30"/>
      <c r="I23" s="30" t="s">
        <v>252</v>
      </c>
      <c r="J23" s="31">
        <f>I22/H22*100</f>
        <v>46.877479458407521</v>
      </c>
      <c r="K23" s="30"/>
      <c r="L23" s="30"/>
      <c r="M23" s="30"/>
      <c r="N23" s="30" t="s">
        <v>254</v>
      </c>
      <c r="O23" s="32">
        <f>M22/N22</f>
        <v>0.91244353017251789</v>
      </c>
      <c r="P23" s="33"/>
      <c r="Q23" s="34" t="s">
        <v>256</v>
      </c>
      <c r="R23" s="35">
        <f>STDEV(O6:O21)</f>
        <v>0.34033324131440074</v>
      </c>
      <c r="S23" s="36"/>
      <c r="T23" s="28"/>
      <c r="U23" s="28"/>
      <c r="V23" s="30"/>
      <c r="W23" s="28"/>
      <c r="X23" s="28"/>
    </row>
    <row r="24" spans="1:24" ht="15" thickBot="1" x14ac:dyDescent="0.4">
      <c r="A24" s="46"/>
      <c r="B24" s="46"/>
      <c r="C24" s="46"/>
      <c r="D24" s="47"/>
      <c r="E24" s="48"/>
      <c r="F24" s="46"/>
      <c r="G24" s="46"/>
      <c r="H24" s="48"/>
      <c r="I24" s="48" t="s">
        <v>253</v>
      </c>
      <c r="J24" s="49">
        <f>STDEV(J6:J21)</f>
        <v>31.468808016529678</v>
      </c>
      <c r="K24" s="48"/>
      <c r="L24" s="48"/>
      <c r="M24" s="30"/>
      <c r="N24" s="30" t="s">
        <v>255</v>
      </c>
      <c r="O24" s="50">
        <f>AVERAGE(O6:O21)</f>
        <v>0.9272286247627638</v>
      </c>
      <c r="P24" s="51"/>
      <c r="Q24" s="52" t="s">
        <v>257</v>
      </c>
      <c r="R24" s="54" t="e">
        <f>AVERAGE(S6:S21)</f>
        <v>#REF!</v>
      </c>
      <c r="S24" s="53" t="s">
        <v>258</v>
      </c>
      <c r="T24" s="46" t="e">
        <f>+(R24/O24)</f>
        <v>#REF!</v>
      </c>
      <c r="U24" s="46"/>
      <c r="V24" s="48"/>
      <c r="W24" s="46"/>
      <c r="X24" s="46"/>
    </row>
    <row r="25" spans="1:24" x14ac:dyDescent="0.35">
      <c r="M25" s="70" t="s">
        <v>401</v>
      </c>
      <c r="N25" s="71"/>
    </row>
    <row r="26" spans="1:24" x14ac:dyDescent="0.35">
      <c r="M26" s="72" t="s">
        <v>402</v>
      </c>
      <c r="N26" s="73"/>
    </row>
    <row r="27" spans="1:24" ht="15" thickBot="1" x14ac:dyDescent="0.4">
      <c r="M27" s="74" t="s">
        <v>403</v>
      </c>
      <c r="N27" s="75"/>
    </row>
    <row r="31" spans="1:24" x14ac:dyDescent="0.35">
      <c r="A31" t="s">
        <v>374</v>
      </c>
    </row>
    <row r="32" spans="1:24" x14ac:dyDescent="0.35">
      <c r="A32" s="1" t="s">
        <v>259</v>
      </c>
      <c r="B32" s="1" t="s">
        <v>0</v>
      </c>
      <c r="C32" s="1" t="s">
        <v>1</v>
      </c>
      <c r="D32" s="2" t="s">
        <v>2</v>
      </c>
      <c r="E32" s="3" t="s">
        <v>3</v>
      </c>
      <c r="F32" s="1" t="s">
        <v>4</v>
      </c>
      <c r="G32" s="1" t="s">
        <v>5</v>
      </c>
      <c r="H32" s="3" t="s">
        <v>6</v>
      </c>
      <c r="I32" s="3" t="s">
        <v>7</v>
      </c>
      <c r="J32" s="4" t="s">
        <v>8</v>
      </c>
      <c r="K32" s="3" t="s">
        <v>9</v>
      </c>
      <c r="L32" s="3" t="s">
        <v>10</v>
      </c>
      <c r="M32" s="3" t="s">
        <v>11</v>
      </c>
      <c r="N32" s="3" t="s">
        <v>12</v>
      </c>
      <c r="O32" s="5" t="s">
        <v>13</v>
      </c>
      <c r="P32" s="6" t="s">
        <v>14</v>
      </c>
      <c r="Q32" s="7" t="s">
        <v>15</v>
      </c>
      <c r="R32" s="9" t="s">
        <v>16</v>
      </c>
      <c r="S32" s="8" t="s">
        <v>17</v>
      </c>
      <c r="T32" s="1" t="s">
        <v>18</v>
      </c>
      <c r="U32" s="3" t="s">
        <v>19</v>
      </c>
      <c r="V32" s="1" t="s">
        <v>20</v>
      </c>
      <c r="W32" s="1" t="s">
        <v>21</v>
      </c>
      <c r="X32" s="1" t="s">
        <v>22</v>
      </c>
    </row>
    <row r="33" spans="1:24" x14ac:dyDescent="0.35">
      <c r="A33" s="10" t="s">
        <v>260</v>
      </c>
      <c r="B33" s="10" t="s">
        <v>50</v>
      </c>
      <c r="C33" s="10" t="s">
        <v>51</v>
      </c>
      <c r="D33" s="11">
        <v>45509</v>
      </c>
      <c r="E33" s="12">
        <v>650000</v>
      </c>
      <c r="F33" s="10" t="s">
        <v>25</v>
      </c>
      <c r="G33" s="10" t="s">
        <v>26</v>
      </c>
      <c r="H33" s="12">
        <v>650000</v>
      </c>
      <c r="I33" s="12">
        <v>318200</v>
      </c>
      <c r="J33" s="13">
        <f>I33/H33*100</f>
        <v>48.95384615384615</v>
      </c>
      <c r="K33" s="12">
        <v>652570</v>
      </c>
      <c r="L33" s="12">
        <v>206634</v>
      </c>
      <c r="M33" s="12">
        <f>H33-L33</f>
        <v>443366</v>
      </c>
      <c r="N33" s="12">
        <v>540528</v>
      </c>
      <c r="O33" s="14">
        <f>M33/N33</f>
        <v>0.82024612971020927</v>
      </c>
      <c r="P33" s="15">
        <v>20027</v>
      </c>
      <c r="Q33" s="16">
        <f>M33/P33</f>
        <v>22.138413142257953</v>
      </c>
      <c r="R33" s="17" t="s">
        <v>46</v>
      </c>
      <c r="S33" s="18" t="e">
        <f>ABS(#REF!-O33)*100</f>
        <v>#REF!</v>
      </c>
      <c r="T33" s="10" t="s">
        <v>49</v>
      </c>
      <c r="U33" s="12">
        <v>182211</v>
      </c>
      <c r="V33" s="10" t="s">
        <v>28</v>
      </c>
      <c r="W33" s="10" t="s">
        <v>47</v>
      </c>
      <c r="X33" s="10" t="s">
        <v>48</v>
      </c>
    </row>
    <row r="34" spans="1:24" x14ac:dyDescent="0.35">
      <c r="A34" s="19" t="s">
        <v>380</v>
      </c>
      <c r="B34" s="19" t="s">
        <v>384</v>
      </c>
      <c r="C34" s="19" t="s">
        <v>385</v>
      </c>
      <c r="D34" s="20">
        <v>45070</v>
      </c>
      <c r="E34" s="21">
        <v>3000000</v>
      </c>
      <c r="F34" s="19" t="s">
        <v>35</v>
      </c>
      <c r="G34" s="19" t="s">
        <v>63</v>
      </c>
      <c r="H34" s="21">
        <v>3000000</v>
      </c>
      <c r="I34" s="21">
        <v>1131400</v>
      </c>
      <c r="J34" s="22">
        <v>0.37713333333333332</v>
      </c>
      <c r="K34" s="21">
        <v>2561556</v>
      </c>
      <c r="L34" s="21">
        <v>2008678</v>
      </c>
      <c r="M34" s="21">
        <v>991322</v>
      </c>
      <c r="N34" s="21">
        <v>778361</v>
      </c>
      <c r="O34" s="23">
        <v>1.2736018377076961</v>
      </c>
      <c r="P34" s="24">
        <v>19915</v>
      </c>
      <c r="Q34" s="25">
        <v>150.64022093899072</v>
      </c>
      <c r="R34" s="26"/>
      <c r="S34" s="27"/>
      <c r="T34" s="19" t="s">
        <v>49</v>
      </c>
      <c r="U34" s="21">
        <v>1395554</v>
      </c>
      <c r="V34" s="19" t="s">
        <v>386</v>
      </c>
      <c r="W34" s="19"/>
      <c r="X34" s="19">
        <v>301</v>
      </c>
    </row>
    <row r="35" spans="1:24" x14ac:dyDescent="0.35">
      <c r="A35" s="10" t="s">
        <v>380</v>
      </c>
      <c r="B35" s="10" t="s">
        <v>390</v>
      </c>
      <c r="C35" s="10" t="s">
        <v>391</v>
      </c>
      <c r="D35" s="11">
        <v>45558</v>
      </c>
      <c r="E35" s="12">
        <v>1000000</v>
      </c>
      <c r="F35" s="10" t="s">
        <v>35</v>
      </c>
      <c r="G35" s="10" t="s">
        <v>392</v>
      </c>
      <c r="H35" s="12">
        <v>1000000</v>
      </c>
      <c r="I35" s="12">
        <v>536500</v>
      </c>
      <c r="J35" s="13">
        <v>0.53649999999999998</v>
      </c>
      <c r="K35" s="12">
        <v>1531111</v>
      </c>
      <c r="L35" s="12">
        <v>234353</v>
      </c>
      <c r="M35" s="12">
        <v>765647</v>
      </c>
      <c r="N35" s="12">
        <v>1262666.0175300001</v>
      </c>
      <c r="O35" s="14">
        <v>0.60637333179975972</v>
      </c>
      <c r="P35" s="15">
        <v>63980</v>
      </c>
      <c r="Q35" s="16">
        <v>15.629884338855893</v>
      </c>
      <c r="R35" s="17"/>
      <c r="S35" s="18"/>
      <c r="T35" s="10" t="s">
        <v>49</v>
      </c>
      <c r="U35" s="12">
        <v>234353</v>
      </c>
      <c r="V35" s="10"/>
      <c r="W35" s="10"/>
      <c r="X35" s="10">
        <v>301</v>
      </c>
    </row>
    <row r="36" spans="1:24" x14ac:dyDescent="0.35">
      <c r="A36" s="19" t="s">
        <v>260</v>
      </c>
      <c r="B36" s="19" t="s">
        <v>393</v>
      </c>
      <c r="C36" s="19" t="s">
        <v>394</v>
      </c>
      <c r="D36" s="20">
        <v>45093</v>
      </c>
      <c r="E36" s="21">
        <v>2100000</v>
      </c>
      <c r="F36" s="19" t="s">
        <v>35</v>
      </c>
      <c r="G36" s="19" t="s">
        <v>395</v>
      </c>
      <c r="H36" s="21">
        <v>2100000</v>
      </c>
      <c r="I36" s="21">
        <v>1041400</v>
      </c>
      <c r="J36" s="22">
        <v>0.4959047619047619</v>
      </c>
      <c r="K36" s="21">
        <v>2969136</v>
      </c>
      <c r="L36" s="21">
        <v>982515</v>
      </c>
      <c r="M36" s="21">
        <v>1117485</v>
      </c>
      <c r="N36" s="21">
        <v>1278257.0593999999</v>
      </c>
      <c r="O36" s="23">
        <v>0.87422556502409254</v>
      </c>
      <c r="P36" s="24">
        <v>44228</v>
      </c>
      <c r="Q36" s="25">
        <v>47.481233607669353</v>
      </c>
      <c r="R36" s="26"/>
      <c r="S36" s="27"/>
      <c r="T36" s="19" t="s">
        <v>49</v>
      </c>
      <c r="U36" s="21">
        <v>971691</v>
      </c>
      <c r="V36" s="19" t="s">
        <v>400</v>
      </c>
      <c r="W36" s="19"/>
      <c r="X36" s="19">
        <v>301</v>
      </c>
    </row>
    <row r="37" spans="1:24" x14ac:dyDescent="0.35">
      <c r="A37" s="19" t="s">
        <v>397</v>
      </c>
      <c r="B37" s="19" t="s">
        <v>398</v>
      </c>
      <c r="C37" s="19" t="s">
        <v>399</v>
      </c>
      <c r="D37" s="20">
        <v>45471</v>
      </c>
      <c r="E37" s="21">
        <v>7369512</v>
      </c>
      <c r="F37" s="19" t="s">
        <v>35</v>
      </c>
      <c r="G37" s="19" t="s">
        <v>26</v>
      </c>
      <c r="H37" s="21">
        <v>7369512</v>
      </c>
      <c r="I37" s="21">
        <v>3978900</v>
      </c>
      <c r="J37" s="22">
        <v>0.53991363335862674</v>
      </c>
      <c r="K37" s="21">
        <v>8294884</v>
      </c>
      <c r="L37" s="21">
        <v>489802</v>
      </c>
      <c r="M37" s="21">
        <v>6879710</v>
      </c>
      <c r="N37" s="21">
        <v>7599885.1022399999</v>
      </c>
      <c r="O37" s="23">
        <v>0.90523868551279352</v>
      </c>
      <c r="P37" s="24">
        <v>115830</v>
      </c>
      <c r="Q37" s="25">
        <v>63.623517223517226</v>
      </c>
      <c r="R37" s="26"/>
      <c r="S37" s="27"/>
      <c r="T37" s="19" t="s">
        <v>49</v>
      </c>
      <c r="U37" s="21">
        <v>307534</v>
      </c>
      <c r="V37" s="19"/>
      <c r="W37" s="19"/>
      <c r="X37" s="19">
        <v>301</v>
      </c>
    </row>
    <row r="38" spans="1:24" x14ac:dyDescent="0.35">
      <c r="A38" s="19" t="s">
        <v>260</v>
      </c>
      <c r="B38" s="19" t="s">
        <v>183</v>
      </c>
      <c r="C38" s="19" t="s">
        <v>184</v>
      </c>
      <c r="D38" s="20">
        <v>45125</v>
      </c>
      <c r="E38" s="21">
        <v>1100000</v>
      </c>
      <c r="F38" s="19" t="s">
        <v>25</v>
      </c>
      <c r="G38" s="19" t="s">
        <v>26</v>
      </c>
      <c r="H38" s="21">
        <v>1100000</v>
      </c>
      <c r="I38" s="21">
        <v>571700</v>
      </c>
      <c r="J38" s="22">
        <f>I38/H38*100</f>
        <v>51.972727272727269</v>
      </c>
      <c r="K38" s="21">
        <v>1142079</v>
      </c>
      <c r="L38" s="21">
        <v>146796</v>
      </c>
      <c r="M38" s="21">
        <f>H38-L38</f>
        <v>953204</v>
      </c>
      <c r="N38" s="21">
        <v>1206403</v>
      </c>
      <c r="O38" s="23">
        <f>M38/N38</f>
        <v>0.79012071422236185</v>
      </c>
      <c r="P38" s="24">
        <v>28588</v>
      </c>
      <c r="Q38" s="25">
        <f>M38/P38</f>
        <v>33.342801175318314</v>
      </c>
      <c r="R38" s="26" t="s">
        <v>46</v>
      </c>
      <c r="S38" s="27" t="e">
        <f>ABS(#REF!-O38)*100</f>
        <v>#REF!</v>
      </c>
      <c r="T38" s="19" t="s">
        <v>49</v>
      </c>
      <c r="U38" s="21">
        <v>112872</v>
      </c>
      <c r="V38" s="19" t="s">
        <v>28</v>
      </c>
      <c r="W38" s="19" t="s">
        <v>169</v>
      </c>
      <c r="X38" s="19" t="s">
        <v>48</v>
      </c>
    </row>
    <row r="39" spans="1:24" x14ac:dyDescent="0.35">
      <c r="A39" s="10" t="s">
        <v>260</v>
      </c>
      <c r="B39" s="10" t="s">
        <v>220</v>
      </c>
      <c r="C39" s="10" t="s">
        <v>221</v>
      </c>
      <c r="D39" s="11">
        <v>45177</v>
      </c>
      <c r="E39" s="12">
        <v>2950000</v>
      </c>
      <c r="F39" s="10" t="s">
        <v>25</v>
      </c>
      <c r="G39" s="10" t="s">
        <v>26</v>
      </c>
      <c r="H39" s="12">
        <v>2950000</v>
      </c>
      <c r="I39" s="12">
        <v>1080100</v>
      </c>
      <c r="J39" s="13">
        <f>I39/H39*100</f>
        <v>36.6135593220339</v>
      </c>
      <c r="K39" s="12">
        <v>2338014</v>
      </c>
      <c r="L39" s="12">
        <v>273435</v>
      </c>
      <c r="M39" s="12">
        <f>H39-L39</f>
        <v>2676565</v>
      </c>
      <c r="N39" s="12">
        <v>2502520</v>
      </c>
      <c r="O39" s="14">
        <f>M39/N39</f>
        <v>1.0695478957211131</v>
      </c>
      <c r="P39" s="15">
        <v>40414</v>
      </c>
      <c r="Q39" s="16">
        <f>M39/P39</f>
        <v>66.228658385707917</v>
      </c>
      <c r="R39" s="17" t="s">
        <v>46</v>
      </c>
      <c r="S39" s="18" t="e">
        <f>ABS(#REF!-O39)*100</f>
        <v>#REF!</v>
      </c>
      <c r="T39" s="10" t="s">
        <v>49</v>
      </c>
      <c r="U39" s="12">
        <v>155561</v>
      </c>
      <c r="V39" s="10" t="s">
        <v>28</v>
      </c>
      <c r="W39" s="10" t="s">
        <v>170</v>
      </c>
      <c r="X39" s="10" t="s">
        <v>48</v>
      </c>
    </row>
    <row r="40" spans="1:24" ht="15" thickBot="1" x14ac:dyDescent="0.4">
      <c r="A40" s="19" t="s">
        <v>260</v>
      </c>
      <c r="B40" s="19" t="s">
        <v>245</v>
      </c>
      <c r="C40" s="19" t="s">
        <v>246</v>
      </c>
      <c r="D40" s="20">
        <v>45502</v>
      </c>
      <c r="E40" s="21">
        <v>350000</v>
      </c>
      <c r="F40" s="19" t="s">
        <v>35</v>
      </c>
      <c r="G40" s="19" t="s">
        <v>36</v>
      </c>
      <c r="H40" s="21">
        <v>350000</v>
      </c>
      <c r="I40" s="21">
        <v>341700</v>
      </c>
      <c r="J40" s="22">
        <f>I40/H40*100</f>
        <v>97.628571428571433</v>
      </c>
      <c r="K40" s="21">
        <v>672027</v>
      </c>
      <c r="L40" s="21">
        <v>107635</v>
      </c>
      <c r="M40" s="21">
        <f>H40-L40</f>
        <v>242365</v>
      </c>
      <c r="N40" s="21">
        <v>684111</v>
      </c>
      <c r="O40" s="23">
        <f>M40/N40</f>
        <v>0.3542773029522987</v>
      </c>
      <c r="P40" s="24">
        <v>10125</v>
      </c>
      <c r="Q40" s="25">
        <f>M40/P40</f>
        <v>23.937283950617285</v>
      </c>
      <c r="R40" s="26" t="s">
        <v>46</v>
      </c>
      <c r="S40" s="27" t="e">
        <f>ABS(#REF!-O40)*100</f>
        <v>#REF!</v>
      </c>
      <c r="T40" s="19" t="s">
        <v>49</v>
      </c>
      <c r="U40" s="21">
        <v>72816</v>
      </c>
      <c r="V40" s="19" t="s">
        <v>28</v>
      </c>
      <c r="W40" s="19" t="s">
        <v>239</v>
      </c>
      <c r="X40" s="19" t="s">
        <v>48</v>
      </c>
    </row>
    <row r="41" spans="1:24" ht="15" thickTop="1" x14ac:dyDescent="0.35">
      <c r="A41" s="37"/>
      <c r="B41" s="37"/>
      <c r="C41" s="37"/>
      <c r="D41" s="38" t="s">
        <v>251</v>
      </c>
      <c r="E41" s="39">
        <f>+SUM(E33:E40)</f>
        <v>18519512</v>
      </c>
      <c r="F41" s="37"/>
      <c r="G41" s="37"/>
      <c r="H41" s="39">
        <f>+SUM(H33:H40)</f>
        <v>18519512</v>
      </c>
      <c r="I41" s="39">
        <f>+SUM(I33:I40)</f>
        <v>8999900</v>
      </c>
      <c r="J41" s="40"/>
      <c r="K41" s="39">
        <f>+SUM(K33:K40)</f>
        <v>20161377</v>
      </c>
      <c r="L41" s="39"/>
      <c r="M41" s="39">
        <f>+SUM(M33:M40)</f>
        <v>14069664</v>
      </c>
      <c r="N41" s="39">
        <f>+SUM(N33:N40)</f>
        <v>15852731.179169999</v>
      </c>
      <c r="O41" s="41"/>
      <c r="P41" s="42"/>
      <c r="Q41" s="43">
        <f>AVERAGE(Q33:Q40)</f>
        <v>52.877751595366831</v>
      </c>
      <c r="R41" s="44"/>
      <c r="S41" s="45">
        <f>ABS(O43-O42)*100</f>
        <v>5.08190965434272</v>
      </c>
      <c r="T41" s="37"/>
      <c r="U41" s="37"/>
      <c r="V41" s="39"/>
      <c r="W41" s="37"/>
      <c r="X41" s="37"/>
    </row>
    <row r="42" spans="1:24" x14ac:dyDescent="0.35">
      <c r="A42" s="28"/>
      <c r="B42" s="28"/>
      <c r="C42" s="28"/>
      <c r="D42" s="29"/>
      <c r="E42" s="30"/>
      <c r="F42" s="28"/>
      <c r="G42" s="28"/>
      <c r="H42" s="30"/>
      <c r="I42" s="30" t="s">
        <v>252</v>
      </c>
      <c r="J42" s="31">
        <f>I41/H41*100</f>
        <v>48.596852876036905</v>
      </c>
      <c r="K42" s="30"/>
      <c r="L42" s="30"/>
      <c r="M42" s="30"/>
      <c r="N42" s="30" t="s">
        <v>254</v>
      </c>
      <c r="O42" s="32">
        <f>M41/N41</f>
        <v>0.88752302937471783</v>
      </c>
      <c r="P42" s="33"/>
      <c r="Q42" s="34" t="s">
        <v>256</v>
      </c>
      <c r="R42" s="35">
        <f>STDEV(O33:O40)</f>
        <v>0.27759926669176593</v>
      </c>
      <c r="S42" s="36"/>
      <c r="T42" s="28"/>
      <c r="U42" s="28"/>
      <c r="V42" s="30"/>
      <c r="W42" s="28"/>
      <c r="X42" s="28"/>
    </row>
    <row r="43" spans="1:24" ht="15" thickBot="1" x14ac:dyDescent="0.4">
      <c r="A43" s="46"/>
      <c r="B43" s="46"/>
      <c r="C43" s="46"/>
      <c r="D43" s="47"/>
      <c r="E43" s="48"/>
      <c r="F43" s="46"/>
      <c r="G43" s="46"/>
      <c r="H43" s="48"/>
      <c r="I43" s="48" t="s">
        <v>253</v>
      </c>
      <c r="J43" s="49">
        <f>STDEV(J33:J40)</f>
        <v>35.741880449326267</v>
      </c>
      <c r="K43" s="48"/>
      <c r="L43" s="48"/>
      <c r="M43" s="30"/>
      <c r="N43" s="30" t="s">
        <v>255</v>
      </c>
      <c r="O43" s="50">
        <f>AVERAGE(O33:O40)</f>
        <v>0.83670393283129063</v>
      </c>
      <c r="P43" s="51"/>
      <c r="Q43" s="52" t="s">
        <v>257</v>
      </c>
      <c r="R43" s="54" t="e">
        <f>AVERAGE(S33:S40)</f>
        <v>#REF!</v>
      </c>
      <c r="S43" s="53" t="s">
        <v>258</v>
      </c>
      <c r="T43" s="46" t="e">
        <f>+(R43/O43)</f>
        <v>#REF!</v>
      </c>
      <c r="U43" s="46"/>
      <c r="V43" s="48"/>
      <c r="W43" s="46"/>
      <c r="X43" s="46"/>
    </row>
    <row r="44" spans="1:24" x14ac:dyDescent="0.35">
      <c r="M44" s="70" t="s">
        <v>401</v>
      </c>
      <c r="N44" s="71"/>
    </row>
    <row r="45" spans="1:24" ht="15" thickBot="1" x14ac:dyDescent="0.4">
      <c r="M45" s="74" t="s">
        <v>405</v>
      </c>
      <c r="N45" s="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7C32-D869-4504-A5D5-6F55AE9A419B}">
  <dimension ref="A1:X19"/>
  <sheetViews>
    <sheetView tabSelected="1" topLeftCell="F1" workbookViewId="0">
      <selection activeCell="N20" sqref="N20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6.453125" customWidth="1" collapsed="1"/>
    <col min="15" max="15" width="10.1796875" customWidth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12.81640625" style="82" bestFit="1" customWidth="1" collapsed="1"/>
    <col min="24" max="24" width="15.7265625" bestFit="1" customWidth="1" collapsed="1"/>
  </cols>
  <sheetData>
    <row r="1" spans="1:23" x14ac:dyDescent="0.35">
      <c r="A1" s="1" t="s">
        <v>259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1" t="s">
        <v>18</v>
      </c>
      <c r="T1" s="3" t="s">
        <v>19</v>
      </c>
      <c r="U1" s="1" t="s">
        <v>20</v>
      </c>
      <c r="V1" s="1" t="s">
        <v>21</v>
      </c>
      <c r="W1" s="76" t="s">
        <v>22</v>
      </c>
    </row>
    <row r="2" spans="1:23" x14ac:dyDescent="0.35">
      <c r="A2" s="19" t="s">
        <v>260</v>
      </c>
      <c r="B2" s="19" t="s">
        <v>217</v>
      </c>
      <c r="C2" s="19" t="s">
        <v>218</v>
      </c>
      <c r="D2" s="20">
        <v>45097</v>
      </c>
      <c r="E2" s="21">
        <v>55000</v>
      </c>
      <c r="F2" s="19" t="s">
        <v>150</v>
      </c>
      <c r="G2" s="19" t="s">
        <v>26</v>
      </c>
      <c r="H2" s="21">
        <v>55000</v>
      </c>
      <c r="I2" s="21">
        <v>37200</v>
      </c>
      <c r="J2" s="22">
        <v>0.67636363636363639</v>
      </c>
      <c r="K2" s="21">
        <v>89588</v>
      </c>
      <c r="L2" s="21">
        <v>31381</v>
      </c>
      <c r="M2" s="21">
        <v>23619</v>
      </c>
      <c r="N2" s="21">
        <v>54246.971109999999</v>
      </c>
      <c r="O2" s="23">
        <v>0.43539758103924858</v>
      </c>
      <c r="P2" s="24">
        <v>946</v>
      </c>
      <c r="Q2" s="25">
        <v>58.139534883720927</v>
      </c>
      <c r="R2" s="26"/>
      <c r="S2" s="19" t="s">
        <v>219</v>
      </c>
      <c r="T2" s="21">
        <v>23100</v>
      </c>
      <c r="U2" s="19"/>
      <c r="V2" s="19"/>
      <c r="W2" s="78">
        <v>201</v>
      </c>
    </row>
    <row r="3" spans="1:23" x14ac:dyDescent="0.35">
      <c r="A3" s="10" t="s">
        <v>260</v>
      </c>
      <c r="B3" s="10" t="s">
        <v>75</v>
      </c>
      <c r="C3" s="10" t="s">
        <v>76</v>
      </c>
      <c r="D3" s="11">
        <v>45196</v>
      </c>
      <c r="E3" s="12">
        <v>50000</v>
      </c>
      <c r="F3" s="10" t="s">
        <v>77</v>
      </c>
      <c r="G3" s="10" t="s">
        <v>39</v>
      </c>
      <c r="H3" s="12">
        <v>50000</v>
      </c>
      <c r="I3" s="12">
        <v>27300</v>
      </c>
      <c r="J3" s="13">
        <f>I3/H3*100</f>
        <v>54.6</v>
      </c>
      <c r="K3" s="12">
        <v>63325</v>
      </c>
      <c r="L3" s="12">
        <v>11164</v>
      </c>
      <c r="M3" s="12">
        <f>H3-L3</f>
        <v>38836</v>
      </c>
      <c r="N3" s="12">
        <v>55490</v>
      </c>
      <c r="O3" s="14">
        <f>M3/N3</f>
        <v>0.6998738511443503</v>
      </c>
      <c r="P3" s="15">
        <v>1280</v>
      </c>
      <c r="Q3" s="16">
        <f>M3/P3</f>
        <v>30.340624999999999</v>
      </c>
      <c r="R3" s="17" t="s">
        <v>40</v>
      </c>
      <c r="S3" s="10" t="s">
        <v>42</v>
      </c>
      <c r="T3" s="12">
        <v>8280</v>
      </c>
      <c r="U3" s="10" t="s">
        <v>28</v>
      </c>
      <c r="V3" s="10" t="s">
        <v>30</v>
      </c>
      <c r="W3" s="77" t="s">
        <v>31</v>
      </c>
    </row>
    <row r="4" spans="1:23" x14ac:dyDescent="0.35">
      <c r="A4" s="10" t="s">
        <v>376</v>
      </c>
      <c r="B4" s="10" t="s">
        <v>418</v>
      </c>
      <c r="C4" s="10" t="s">
        <v>419</v>
      </c>
      <c r="D4" s="11">
        <v>45160</v>
      </c>
      <c r="E4" s="12">
        <v>120000</v>
      </c>
      <c r="F4" s="10" t="s">
        <v>35</v>
      </c>
      <c r="G4" s="10" t="s">
        <v>26</v>
      </c>
      <c r="H4" s="12">
        <v>120000</v>
      </c>
      <c r="I4" s="12">
        <v>70400</v>
      </c>
      <c r="J4" s="13">
        <v>0.58666666666666667</v>
      </c>
      <c r="K4" s="12">
        <v>163845</v>
      </c>
      <c r="L4" s="12">
        <v>16135</v>
      </c>
      <c r="M4" s="12">
        <v>103865</v>
      </c>
      <c r="N4" s="12">
        <v>137660.76420999999</v>
      </c>
      <c r="O4" s="14">
        <v>0.75449966151252124</v>
      </c>
      <c r="P4" s="15">
        <v>1799</v>
      </c>
      <c r="Q4" s="16">
        <v>66.703724291272934</v>
      </c>
      <c r="R4" s="17"/>
      <c r="S4" s="10" t="s">
        <v>41</v>
      </c>
      <c r="T4" s="12">
        <v>9114</v>
      </c>
      <c r="U4" s="10"/>
      <c r="V4" s="10"/>
      <c r="W4" s="77">
        <v>201</v>
      </c>
    </row>
    <row r="5" spans="1:23" x14ac:dyDescent="0.35">
      <c r="A5" s="10" t="s">
        <v>260</v>
      </c>
      <c r="B5" s="10" t="s">
        <v>101</v>
      </c>
      <c r="C5" s="10" t="s">
        <v>102</v>
      </c>
      <c r="D5" s="11">
        <v>45399</v>
      </c>
      <c r="E5" s="12">
        <v>825000</v>
      </c>
      <c r="F5" s="10" t="s">
        <v>25</v>
      </c>
      <c r="G5" s="10" t="s">
        <v>26</v>
      </c>
      <c r="H5" s="12">
        <v>825000</v>
      </c>
      <c r="I5" s="12">
        <v>446300</v>
      </c>
      <c r="J5" s="13">
        <f>I5/H5*100</f>
        <v>54.096969696969701</v>
      </c>
      <c r="K5" s="12">
        <v>887879</v>
      </c>
      <c r="L5" s="12">
        <v>561856</v>
      </c>
      <c r="M5" s="12">
        <f>H5-L5</f>
        <v>263144</v>
      </c>
      <c r="N5" s="12">
        <v>346832</v>
      </c>
      <c r="O5" s="14">
        <f>M5/N5</f>
        <v>0.7587073857083545</v>
      </c>
      <c r="P5" s="15">
        <v>2640</v>
      </c>
      <c r="Q5" s="16">
        <f>M5/P5</f>
        <v>99.675757575757572</v>
      </c>
      <c r="R5" s="17" t="s">
        <v>40</v>
      </c>
      <c r="S5" s="10" t="s">
        <v>103</v>
      </c>
      <c r="T5" s="12">
        <v>485697</v>
      </c>
      <c r="U5" s="10" t="s">
        <v>28</v>
      </c>
      <c r="V5" s="10" t="s">
        <v>30</v>
      </c>
      <c r="W5" s="77" t="s">
        <v>31</v>
      </c>
    </row>
    <row r="6" spans="1:23" x14ac:dyDescent="0.35">
      <c r="A6" s="10" t="s">
        <v>260</v>
      </c>
      <c r="B6" s="10" t="s">
        <v>130</v>
      </c>
      <c r="C6" s="10" t="s">
        <v>131</v>
      </c>
      <c r="D6" s="11">
        <v>45397</v>
      </c>
      <c r="E6" s="12">
        <v>420000</v>
      </c>
      <c r="F6" s="10" t="s">
        <v>25</v>
      </c>
      <c r="G6" s="10" t="s">
        <v>39</v>
      </c>
      <c r="H6" s="12">
        <v>420000</v>
      </c>
      <c r="I6" s="12">
        <v>227000</v>
      </c>
      <c r="J6" s="13">
        <f>I6/H6*100</f>
        <v>54.047619047619044</v>
      </c>
      <c r="K6" s="12">
        <v>458189</v>
      </c>
      <c r="L6" s="12">
        <v>248598</v>
      </c>
      <c r="M6" s="12">
        <f>H6-L6</f>
        <v>171402</v>
      </c>
      <c r="N6" s="12">
        <v>222969</v>
      </c>
      <c r="O6" s="14">
        <f>M6/N6</f>
        <v>0.76872569729424267</v>
      </c>
      <c r="P6" s="15">
        <v>2783</v>
      </c>
      <c r="Q6" s="16">
        <f>M6/P6</f>
        <v>61.588932806324109</v>
      </c>
      <c r="R6" s="17" t="s">
        <v>40</v>
      </c>
      <c r="S6" s="10" t="s">
        <v>41</v>
      </c>
      <c r="T6" s="12">
        <v>227240</v>
      </c>
      <c r="U6" s="10" t="s">
        <v>28</v>
      </c>
      <c r="V6" s="10" t="s">
        <v>30</v>
      </c>
      <c r="W6" s="77" t="s">
        <v>31</v>
      </c>
    </row>
    <row r="7" spans="1:23" x14ac:dyDescent="0.35">
      <c r="A7" s="19" t="s">
        <v>260</v>
      </c>
      <c r="B7" s="19" t="s">
        <v>101</v>
      </c>
      <c r="C7" s="19" t="s">
        <v>102</v>
      </c>
      <c r="D7" s="20">
        <v>45399</v>
      </c>
      <c r="E7" s="21">
        <v>825000</v>
      </c>
      <c r="F7" s="19" t="s">
        <v>35</v>
      </c>
      <c r="G7" s="19" t="s">
        <v>26</v>
      </c>
      <c r="H7" s="21">
        <v>825000</v>
      </c>
      <c r="I7" s="21">
        <v>446300</v>
      </c>
      <c r="J7" s="22">
        <v>0.54096969696969699</v>
      </c>
      <c r="K7" s="21">
        <v>922647</v>
      </c>
      <c r="L7" s="21">
        <v>494334</v>
      </c>
      <c r="M7" s="21">
        <v>330666</v>
      </c>
      <c r="N7" s="21">
        <v>399173.34576</v>
      </c>
      <c r="O7" s="23">
        <v>0.8283769533019133</v>
      </c>
      <c r="P7" s="24">
        <v>2674</v>
      </c>
      <c r="Q7" s="25">
        <v>308.52655198204934</v>
      </c>
      <c r="R7" s="26"/>
      <c r="S7" s="19" t="s">
        <v>103</v>
      </c>
      <c r="T7" s="21">
        <v>422345</v>
      </c>
      <c r="U7" s="19"/>
      <c r="V7" s="19"/>
      <c r="W7" s="78">
        <v>201</v>
      </c>
    </row>
    <row r="8" spans="1:23" x14ac:dyDescent="0.35">
      <c r="A8" s="10" t="s">
        <v>260</v>
      </c>
      <c r="B8" s="10" t="s">
        <v>146</v>
      </c>
      <c r="C8" s="10" t="s">
        <v>147</v>
      </c>
      <c r="D8" s="11">
        <v>45096</v>
      </c>
      <c r="E8" s="12">
        <v>800000</v>
      </c>
      <c r="F8" s="10" t="s">
        <v>25</v>
      </c>
      <c r="G8" s="10" t="s">
        <v>26</v>
      </c>
      <c r="H8" s="12">
        <v>800000</v>
      </c>
      <c r="I8" s="12">
        <v>377900</v>
      </c>
      <c r="J8" s="13">
        <f>I8/H8*100</f>
        <v>47.237499999999997</v>
      </c>
      <c r="K8" s="12">
        <v>799858</v>
      </c>
      <c r="L8" s="12">
        <v>385947</v>
      </c>
      <c r="M8" s="12">
        <f>H8-L8</f>
        <v>414053</v>
      </c>
      <c r="N8" s="12">
        <v>440330</v>
      </c>
      <c r="O8" s="14">
        <f>M8/N8</f>
        <v>0.94032430222787455</v>
      </c>
      <c r="P8" s="15">
        <v>5315</v>
      </c>
      <c r="Q8" s="16">
        <f>M8/P8</f>
        <v>77.902728127939795</v>
      </c>
      <c r="R8" s="17" t="s">
        <v>40</v>
      </c>
      <c r="S8" s="10" t="s">
        <v>41</v>
      </c>
      <c r="T8" s="12">
        <v>331160</v>
      </c>
      <c r="U8" s="10" t="s">
        <v>28</v>
      </c>
      <c r="V8" s="10" t="s">
        <v>30</v>
      </c>
      <c r="W8" s="77" t="s">
        <v>31</v>
      </c>
    </row>
    <row r="9" spans="1:23" x14ac:dyDescent="0.35">
      <c r="A9" s="10" t="s">
        <v>260</v>
      </c>
      <c r="B9" s="10" t="s">
        <v>37</v>
      </c>
      <c r="C9" s="10" t="s">
        <v>38</v>
      </c>
      <c r="D9" s="11">
        <v>45091</v>
      </c>
      <c r="E9" s="12">
        <v>300000</v>
      </c>
      <c r="F9" s="10" t="s">
        <v>25</v>
      </c>
      <c r="G9" s="10" t="s">
        <v>39</v>
      </c>
      <c r="H9" s="12">
        <v>300000</v>
      </c>
      <c r="I9" s="12">
        <v>119200</v>
      </c>
      <c r="J9" s="13">
        <f>I9/H9*100</f>
        <v>39.733333333333334</v>
      </c>
      <c r="K9" s="12">
        <v>271332</v>
      </c>
      <c r="L9" s="12">
        <v>96041</v>
      </c>
      <c r="M9" s="12">
        <f>H9-L9</f>
        <v>203959</v>
      </c>
      <c r="N9" s="12">
        <v>186479</v>
      </c>
      <c r="O9" s="14">
        <f>M9/N9</f>
        <v>1.0937370964022759</v>
      </c>
      <c r="P9" s="15">
        <v>3373</v>
      </c>
      <c r="Q9" s="16">
        <f>M9/P9</f>
        <v>60.46812926178476</v>
      </c>
      <c r="R9" s="17" t="s">
        <v>40</v>
      </c>
      <c r="S9" s="10" t="s">
        <v>41</v>
      </c>
      <c r="T9" s="12">
        <v>64119</v>
      </c>
      <c r="U9" s="10" t="s">
        <v>28</v>
      </c>
      <c r="V9" s="10" t="s">
        <v>30</v>
      </c>
      <c r="W9" s="77" t="s">
        <v>31</v>
      </c>
    </row>
    <row r="10" spans="1:23" x14ac:dyDescent="0.35">
      <c r="A10" s="19" t="s">
        <v>406</v>
      </c>
      <c r="B10" s="19" t="s">
        <v>411</v>
      </c>
      <c r="C10" s="19" t="s">
        <v>412</v>
      </c>
      <c r="D10" s="20">
        <v>45188</v>
      </c>
      <c r="E10" s="21">
        <v>64900</v>
      </c>
      <c r="F10" s="19" t="s">
        <v>35</v>
      </c>
      <c r="G10" s="19" t="s">
        <v>395</v>
      </c>
      <c r="H10" s="21">
        <v>64900</v>
      </c>
      <c r="I10" s="21">
        <v>32900</v>
      </c>
      <c r="J10" s="22">
        <v>0.50693374422187987</v>
      </c>
      <c r="K10" s="21">
        <v>78292</v>
      </c>
      <c r="L10" s="21">
        <v>37521</v>
      </c>
      <c r="M10" s="21">
        <v>27379</v>
      </c>
      <c r="N10" s="21">
        <v>23410.997200000002</v>
      </c>
      <c r="O10" s="23">
        <v>1.1694931132621722</v>
      </c>
      <c r="P10" s="24">
        <v>291</v>
      </c>
      <c r="Q10" s="25">
        <v>223.02405498281786</v>
      </c>
      <c r="R10" s="26"/>
      <c r="S10" s="19" t="s">
        <v>219</v>
      </c>
      <c r="T10" s="21">
        <v>37521</v>
      </c>
      <c r="U10" s="19" t="s">
        <v>415</v>
      </c>
      <c r="V10" s="19"/>
      <c r="W10" s="78">
        <v>201</v>
      </c>
    </row>
    <row r="11" spans="1:23" x14ac:dyDescent="0.35">
      <c r="A11" s="10" t="s">
        <v>260</v>
      </c>
      <c r="B11" s="10" t="s">
        <v>128</v>
      </c>
      <c r="C11" s="10" t="s">
        <v>129</v>
      </c>
      <c r="D11" s="11">
        <v>45154</v>
      </c>
      <c r="E11" s="12">
        <v>230000</v>
      </c>
      <c r="F11" s="10" t="s">
        <v>25</v>
      </c>
      <c r="G11" s="10" t="s">
        <v>26</v>
      </c>
      <c r="H11" s="12">
        <v>230000</v>
      </c>
      <c r="I11" s="12">
        <v>80300</v>
      </c>
      <c r="J11" s="13">
        <f>I11/H11*100</f>
        <v>34.913043478260867</v>
      </c>
      <c r="K11" s="12">
        <v>178594</v>
      </c>
      <c r="L11" s="12">
        <v>25734</v>
      </c>
      <c r="M11" s="12">
        <f>H11-L11</f>
        <v>204266</v>
      </c>
      <c r="N11" s="12">
        <v>162617</v>
      </c>
      <c r="O11" s="14">
        <f>M11/N11</f>
        <v>1.2561171341249684</v>
      </c>
      <c r="P11" s="15">
        <v>1800</v>
      </c>
      <c r="Q11" s="16">
        <f>M11/P11</f>
        <v>113.4811111111111</v>
      </c>
      <c r="R11" s="17" t="s">
        <v>40</v>
      </c>
      <c r="S11" s="10" t="s">
        <v>42</v>
      </c>
      <c r="T11" s="12">
        <v>17250</v>
      </c>
      <c r="U11" s="10" t="s">
        <v>28</v>
      </c>
      <c r="V11" s="10" t="s">
        <v>30</v>
      </c>
      <c r="W11" s="77" t="s">
        <v>31</v>
      </c>
    </row>
    <row r="12" spans="1:23" x14ac:dyDescent="0.35">
      <c r="A12" s="10" t="s">
        <v>446</v>
      </c>
      <c r="B12" s="10" t="s">
        <v>449</v>
      </c>
      <c r="C12" s="10" t="s">
        <v>450</v>
      </c>
      <c r="D12" s="11">
        <v>45083</v>
      </c>
      <c r="E12" s="12">
        <v>89000</v>
      </c>
      <c r="F12" s="10" t="s">
        <v>35</v>
      </c>
      <c r="G12" s="10" t="s">
        <v>26</v>
      </c>
      <c r="H12" s="12">
        <v>89000</v>
      </c>
      <c r="I12" s="12">
        <v>32600</v>
      </c>
      <c r="J12" s="13">
        <v>0.36629213483146067</v>
      </c>
      <c r="K12" s="12">
        <v>75537</v>
      </c>
      <c r="L12" s="12">
        <v>25467</v>
      </c>
      <c r="M12" s="12">
        <v>63533</v>
      </c>
      <c r="N12" s="12">
        <v>46663.560109999999</v>
      </c>
      <c r="O12" s="14">
        <v>1.3615120631652122</v>
      </c>
      <c r="P12" s="15">
        <v>625</v>
      </c>
      <c r="Q12" s="16">
        <v>142.4</v>
      </c>
      <c r="R12" s="17"/>
      <c r="S12" s="10" t="s">
        <v>219</v>
      </c>
      <c r="T12" s="12">
        <v>21125</v>
      </c>
      <c r="U12" s="10"/>
      <c r="V12" s="10"/>
      <c r="W12" s="77">
        <v>201</v>
      </c>
    </row>
    <row r="13" spans="1:23" x14ac:dyDescent="0.35">
      <c r="A13" s="10" t="s">
        <v>459</v>
      </c>
      <c r="B13" s="10" t="s">
        <v>460</v>
      </c>
      <c r="C13" s="10" t="s">
        <v>461</v>
      </c>
      <c r="D13" s="11">
        <v>45211</v>
      </c>
      <c r="E13" s="12">
        <v>400000</v>
      </c>
      <c r="F13" s="10" t="s">
        <v>35</v>
      </c>
      <c r="G13" s="10" t="s">
        <v>26</v>
      </c>
      <c r="H13" s="12">
        <v>400000</v>
      </c>
      <c r="I13" s="12">
        <v>108600</v>
      </c>
      <c r="J13" s="13">
        <v>0.27150000000000002</v>
      </c>
      <c r="K13" s="12">
        <v>280214</v>
      </c>
      <c r="L13" s="12">
        <v>119985</v>
      </c>
      <c r="M13" s="12">
        <v>280015</v>
      </c>
      <c r="N13" s="12">
        <v>149328.05218999999</v>
      </c>
      <c r="O13" s="14">
        <v>1.8751667613243783</v>
      </c>
      <c r="P13" s="15">
        <v>3706</v>
      </c>
      <c r="Q13" s="16">
        <v>107.93308148947652</v>
      </c>
      <c r="R13" s="17"/>
      <c r="S13" s="10" t="s">
        <v>103</v>
      </c>
      <c r="T13" s="12">
        <v>111078</v>
      </c>
      <c r="U13" s="10"/>
      <c r="V13" s="10"/>
      <c r="W13" s="77">
        <v>201</v>
      </c>
    </row>
    <row r="14" spans="1:23" ht="15" thickBot="1" x14ac:dyDescent="0.4">
      <c r="A14" s="10" t="s">
        <v>376</v>
      </c>
      <c r="B14" s="10" t="s">
        <v>420</v>
      </c>
      <c r="C14" s="10" t="s">
        <v>421</v>
      </c>
      <c r="D14" s="11">
        <v>45735</v>
      </c>
      <c r="E14" s="12">
        <v>505000</v>
      </c>
      <c r="F14" s="10" t="s">
        <v>35</v>
      </c>
      <c r="G14" s="10" t="s">
        <v>26</v>
      </c>
      <c r="H14" s="12">
        <v>505000</v>
      </c>
      <c r="I14" s="12">
        <v>139000</v>
      </c>
      <c r="J14" s="13">
        <v>0.27524752475247527</v>
      </c>
      <c r="K14" s="12">
        <v>301019</v>
      </c>
      <c r="L14" s="12">
        <v>65868</v>
      </c>
      <c r="M14" s="12">
        <v>439132</v>
      </c>
      <c r="N14" s="12">
        <v>219152.8425</v>
      </c>
      <c r="O14" s="14">
        <v>2.0037704963831349</v>
      </c>
      <c r="P14" s="15">
        <v>4100</v>
      </c>
      <c r="Q14" s="16">
        <v>123.17073170731707</v>
      </c>
      <c r="R14" s="17"/>
      <c r="S14" s="10" t="s">
        <v>41</v>
      </c>
      <c r="T14" s="12">
        <v>46620</v>
      </c>
      <c r="U14" s="10"/>
      <c r="V14" s="10"/>
      <c r="W14" s="77">
        <v>201</v>
      </c>
    </row>
    <row r="15" spans="1:23" ht="15" thickTop="1" x14ac:dyDescent="0.35">
      <c r="A15" s="37"/>
      <c r="B15" s="37"/>
      <c r="C15" s="37"/>
      <c r="D15" s="38" t="s">
        <v>251</v>
      </c>
      <c r="E15" s="39">
        <f>+SUM(E2:E14)</f>
        <v>4683900</v>
      </c>
      <c r="F15" s="37"/>
      <c r="G15" s="37"/>
      <c r="H15" s="39">
        <f>+SUM(H2:H14)</f>
        <v>4683900</v>
      </c>
      <c r="I15" s="39">
        <f>+SUM(I2:I14)</f>
        <v>2145000</v>
      </c>
      <c r="J15" s="40"/>
      <c r="K15" s="39">
        <f>+SUM(K2:K14)</f>
        <v>4570319</v>
      </c>
      <c r="L15" s="39"/>
      <c r="M15" s="39">
        <f>+SUM(M2:M14)</f>
        <v>2563869</v>
      </c>
      <c r="N15" s="39">
        <f>+SUM(N2:N14)</f>
        <v>2444353.53308</v>
      </c>
      <c r="O15" s="41"/>
      <c r="P15" s="42"/>
      <c r="Q15" s="43">
        <f>AVERAGE(Q2:Q14)</f>
        <v>113.33499717073633</v>
      </c>
      <c r="R15" s="44"/>
      <c r="S15" s="37"/>
      <c r="T15" s="37"/>
      <c r="U15" s="39"/>
      <c r="V15" s="37"/>
      <c r="W15" s="79"/>
    </row>
    <row r="16" spans="1:23" x14ac:dyDescent="0.35">
      <c r="A16" s="28"/>
      <c r="B16" s="28"/>
      <c r="C16" s="28"/>
      <c r="D16" s="29"/>
      <c r="E16" s="30"/>
      <c r="F16" s="28"/>
      <c r="G16" s="28"/>
      <c r="H16" s="30"/>
      <c r="I16" s="30" t="s">
        <v>252</v>
      </c>
      <c r="J16" s="31">
        <f>I15/H15*100</f>
        <v>45.79517069109076</v>
      </c>
      <c r="K16" s="30"/>
      <c r="L16" s="30"/>
      <c r="M16" s="30"/>
      <c r="N16" s="30" t="s">
        <v>254</v>
      </c>
      <c r="O16" s="140">
        <f>M15/N15</f>
        <v>1.0488945094490505</v>
      </c>
      <c r="P16" s="33"/>
      <c r="Q16" s="34" t="s">
        <v>256</v>
      </c>
      <c r="R16" s="35">
        <f>STDEV(O2:O14)</f>
        <v>0.46118731231108823</v>
      </c>
      <c r="S16" s="36"/>
      <c r="T16" s="28"/>
      <c r="U16" s="28"/>
      <c r="V16" s="30"/>
      <c r="W16" s="80"/>
    </row>
    <row r="17" spans="1:23" ht="15" thickBot="1" x14ac:dyDescent="0.4">
      <c r="A17" s="46"/>
      <c r="B17" s="46"/>
      <c r="C17" s="46"/>
      <c r="D17" s="47"/>
      <c r="E17" s="48"/>
      <c r="F17" s="46"/>
      <c r="G17" s="46"/>
      <c r="H17" s="48"/>
      <c r="I17" s="48" t="s">
        <v>253</v>
      </c>
      <c r="J17" s="49">
        <f>STDEV(J2:J14)</f>
        <v>24.976139755306292</v>
      </c>
      <c r="K17" s="48"/>
      <c r="L17" s="48"/>
      <c r="M17" s="48"/>
      <c r="N17" s="48" t="s">
        <v>255</v>
      </c>
      <c r="O17" s="50">
        <f>AVERAGE(O2:O14)</f>
        <v>1.0727463151454344</v>
      </c>
      <c r="P17" s="51"/>
      <c r="Q17" s="52" t="s">
        <v>257</v>
      </c>
      <c r="R17" s="54" t="e">
        <f>AVERAGE(#REF!)</f>
        <v>#REF!</v>
      </c>
      <c r="S17" s="53" t="s">
        <v>258</v>
      </c>
      <c r="T17" s="46" t="e">
        <f>+(R17/O17)</f>
        <v>#REF!</v>
      </c>
      <c r="U17" s="46"/>
      <c r="V17" s="48"/>
      <c r="W17" s="81"/>
    </row>
    <row r="18" spans="1:23" x14ac:dyDescent="0.35">
      <c r="N18" s="70" t="s">
        <v>401</v>
      </c>
      <c r="O18" s="71"/>
    </row>
    <row r="19" spans="1:23" ht="15" thickBot="1" x14ac:dyDescent="0.4">
      <c r="N19" s="74" t="s">
        <v>561</v>
      </c>
      <c r="O19" s="75"/>
    </row>
  </sheetData>
  <sortState xmlns:xlrd2="http://schemas.microsoft.com/office/spreadsheetml/2017/richdata2" ref="A2:X14">
    <sortCondition ref="O2:O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C500-9EBA-4E63-A638-C1FE7B5B11B7}">
  <dimension ref="A1:X21"/>
  <sheetViews>
    <sheetView workbookViewId="0">
      <selection activeCell="C45" sqref="C45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4.7265625" bestFit="1" customWidth="1" collapsed="1"/>
    <col min="15" max="15" width="8.7265625" bestFit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12.81640625" bestFit="1" customWidth="1" collapsed="1"/>
    <col min="24" max="24" width="15.7265625" bestFit="1" customWidth="1" collapsed="1"/>
  </cols>
  <sheetData>
    <row r="1" spans="1:23" x14ac:dyDescent="0.35">
      <c r="A1" s="1" t="s">
        <v>259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1" t="s">
        <v>18</v>
      </c>
      <c r="T1" s="3" t="s">
        <v>19</v>
      </c>
      <c r="U1" s="1" t="s">
        <v>20</v>
      </c>
      <c r="V1" s="1" t="s">
        <v>21</v>
      </c>
      <c r="W1" s="1" t="s">
        <v>22</v>
      </c>
    </row>
    <row r="2" spans="1:23" x14ac:dyDescent="0.35">
      <c r="A2" t="s">
        <v>469</v>
      </c>
      <c r="B2" s="83" t="s">
        <v>552</v>
      </c>
      <c r="C2" s="83" t="s">
        <v>553</v>
      </c>
      <c r="D2" s="84">
        <v>45198</v>
      </c>
      <c r="E2" s="85">
        <v>678750</v>
      </c>
      <c r="F2" s="83" t="s">
        <v>35</v>
      </c>
      <c r="G2" s="83" t="s">
        <v>26</v>
      </c>
      <c r="H2" s="85">
        <v>678750</v>
      </c>
      <c r="I2" s="85">
        <v>545300</v>
      </c>
      <c r="J2" s="86">
        <v>0.80338858195211782</v>
      </c>
      <c r="K2" s="85">
        <v>1531392</v>
      </c>
      <c r="L2" s="85">
        <v>283140</v>
      </c>
      <c r="M2" s="87">
        <v>395610</v>
      </c>
      <c r="N2" s="85">
        <v>1176486.3336499999</v>
      </c>
      <c r="O2" s="86">
        <v>0.33626399957629466</v>
      </c>
      <c r="P2" s="88">
        <v>16570</v>
      </c>
      <c r="Q2" s="89">
        <v>40.96258298129149</v>
      </c>
      <c r="R2" s="90"/>
      <c r="S2" s="83" t="s">
        <v>554</v>
      </c>
      <c r="T2" s="85">
        <v>283140</v>
      </c>
      <c r="U2" s="83"/>
      <c r="V2" s="83"/>
      <c r="W2" s="83">
        <v>201</v>
      </c>
    </row>
    <row r="3" spans="1:23" x14ac:dyDescent="0.35">
      <c r="A3" s="124" t="s">
        <v>380</v>
      </c>
      <c r="B3" s="124" t="s">
        <v>533</v>
      </c>
      <c r="C3" s="124" t="s">
        <v>534</v>
      </c>
      <c r="D3" s="125">
        <v>45583</v>
      </c>
      <c r="E3" s="126">
        <v>100000</v>
      </c>
      <c r="F3" s="124" t="s">
        <v>35</v>
      </c>
      <c r="G3" s="124" t="s">
        <v>395</v>
      </c>
      <c r="H3" s="126">
        <v>100000</v>
      </c>
      <c r="I3" s="126">
        <v>76900</v>
      </c>
      <c r="J3" s="127">
        <v>0.76900000000000002</v>
      </c>
      <c r="K3" s="126">
        <v>173863</v>
      </c>
      <c r="L3" s="126">
        <v>41818</v>
      </c>
      <c r="M3" s="126">
        <v>58182</v>
      </c>
      <c r="N3" s="126">
        <v>124453.3459</v>
      </c>
      <c r="O3" s="128">
        <v>0.46750048847019388</v>
      </c>
      <c r="P3" s="129">
        <v>5117</v>
      </c>
      <c r="Q3" s="130">
        <v>19.542700801250732</v>
      </c>
      <c r="R3" s="131"/>
      <c r="S3" s="124" t="s">
        <v>153</v>
      </c>
      <c r="T3" s="126">
        <v>41818</v>
      </c>
      <c r="U3" s="124" t="s">
        <v>537</v>
      </c>
      <c r="V3" s="124"/>
      <c r="W3" s="124">
        <v>201</v>
      </c>
    </row>
    <row r="4" spans="1:23" x14ac:dyDescent="0.35">
      <c r="A4" s="10" t="s">
        <v>446</v>
      </c>
      <c r="B4" s="10" t="s">
        <v>521</v>
      </c>
      <c r="C4" s="10" t="s">
        <v>522</v>
      </c>
      <c r="D4" s="11">
        <v>45726</v>
      </c>
      <c r="E4" s="12">
        <v>1115000</v>
      </c>
      <c r="F4" s="10" t="s">
        <v>35</v>
      </c>
      <c r="G4" s="10" t="s">
        <v>26</v>
      </c>
      <c r="H4" s="12">
        <v>1115000</v>
      </c>
      <c r="I4" s="12">
        <v>672100</v>
      </c>
      <c r="J4" s="13">
        <v>0.60278026905829596</v>
      </c>
      <c r="K4" s="12">
        <v>1840962</v>
      </c>
      <c r="L4" s="12">
        <v>495098</v>
      </c>
      <c r="M4" s="12">
        <v>619902</v>
      </c>
      <c r="N4" s="12">
        <v>1254300.0932</v>
      </c>
      <c r="O4" s="14">
        <v>0.49422144139245927</v>
      </c>
      <c r="P4" s="15">
        <v>42871</v>
      </c>
      <c r="Q4" s="16">
        <v>26.008257330129926</v>
      </c>
      <c r="R4" s="17"/>
      <c r="S4" s="10" t="s">
        <v>518</v>
      </c>
      <c r="T4" s="12">
        <v>412688</v>
      </c>
      <c r="U4" s="10"/>
      <c r="V4" s="10"/>
      <c r="W4" s="10">
        <v>201</v>
      </c>
    </row>
    <row r="5" spans="1:23" x14ac:dyDescent="0.35">
      <c r="A5" s="10" t="s">
        <v>469</v>
      </c>
      <c r="B5" s="10" t="s">
        <v>527</v>
      </c>
      <c r="C5" s="10" t="s">
        <v>528</v>
      </c>
      <c r="D5" s="11">
        <v>45377</v>
      </c>
      <c r="E5" s="12">
        <v>125000</v>
      </c>
      <c r="F5" s="10" t="s">
        <v>35</v>
      </c>
      <c r="G5" s="10" t="s">
        <v>26</v>
      </c>
      <c r="H5" s="12">
        <v>125000</v>
      </c>
      <c r="I5" s="12">
        <v>77400</v>
      </c>
      <c r="J5" s="13">
        <v>0.61919999999999997</v>
      </c>
      <c r="K5" s="12">
        <v>174981</v>
      </c>
      <c r="L5" s="12">
        <v>62726</v>
      </c>
      <c r="M5" s="12">
        <v>62274</v>
      </c>
      <c r="N5" s="12">
        <v>104617.89376000001</v>
      </c>
      <c r="O5" s="14">
        <v>0.59525189966890801</v>
      </c>
      <c r="P5" s="15">
        <v>2850</v>
      </c>
      <c r="Q5" s="16">
        <v>43.859649122807021</v>
      </c>
      <c r="R5" s="17"/>
      <c r="S5" s="10" t="s">
        <v>518</v>
      </c>
      <c r="T5" s="12">
        <v>62726</v>
      </c>
      <c r="U5" s="10"/>
      <c r="V5" s="10"/>
      <c r="W5" s="10">
        <v>201</v>
      </c>
    </row>
    <row r="6" spans="1:23" x14ac:dyDescent="0.35">
      <c r="A6" t="s">
        <v>376</v>
      </c>
      <c r="B6" s="83" t="s">
        <v>541</v>
      </c>
      <c r="C6" s="83" t="s">
        <v>542</v>
      </c>
      <c r="D6" s="84">
        <v>45737</v>
      </c>
      <c r="E6" s="85">
        <v>217506</v>
      </c>
      <c r="F6" s="83" t="s">
        <v>35</v>
      </c>
      <c r="G6" s="83" t="s">
        <v>26</v>
      </c>
      <c r="H6" s="85">
        <v>217506</v>
      </c>
      <c r="I6" s="85">
        <v>172500</v>
      </c>
      <c r="J6" s="86">
        <v>0.79308157016358172</v>
      </c>
      <c r="K6" s="85">
        <v>448321</v>
      </c>
      <c r="L6" s="85">
        <v>79035</v>
      </c>
      <c r="M6" s="87">
        <v>138471</v>
      </c>
      <c r="N6" s="85">
        <v>231672.52196000001</v>
      </c>
      <c r="O6" s="86">
        <v>0.59770144006939263</v>
      </c>
      <c r="P6" s="88">
        <v>7811</v>
      </c>
      <c r="Q6" s="89">
        <v>27.846114453975161</v>
      </c>
      <c r="R6" s="90"/>
      <c r="S6" s="83" t="s">
        <v>543</v>
      </c>
      <c r="T6" s="85">
        <v>68544</v>
      </c>
      <c r="U6" s="83"/>
      <c r="V6" s="83"/>
      <c r="W6" s="83">
        <v>201</v>
      </c>
    </row>
    <row r="7" spans="1:23" x14ac:dyDescent="0.35">
      <c r="A7" s="124" t="s">
        <v>376</v>
      </c>
      <c r="B7" s="124" t="s">
        <v>544</v>
      </c>
      <c r="C7" s="124" t="s">
        <v>545</v>
      </c>
      <c r="D7" s="125">
        <v>45126</v>
      </c>
      <c r="E7" s="126">
        <v>190257</v>
      </c>
      <c r="F7" s="124" t="s">
        <v>35</v>
      </c>
      <c r="G7" s="124" t="s">
        <v>26</v>
      </c>
      <c r="H7" s="126">
        <v>190257</v>
      </c>
      <c r="I7" s="126">
        <v>113300</v>
      </c>
      <c r="J7" s="127">
        <v>0.59551028345869006</v>
      </c>
      <c r="K7" s="126">
        <v>301734</v>
      </c>
      <c r="L7" s="126">
        <v>42010</v>
      </c>
      <c r="M7" s="126">
        <v>148247</v>
      </c>
      <c r="N7" s="126">
        <v>162938.51944999999</v>
      </c>
      <c r="O7" s="128">
        <v>0.90983396989495602</v>
      </c>
      <c r="P7" s="129">
        <v>5110</v>
      </c>
      <c r="Q7" s="130">
        <v>37.232289628180041</v>
      </c>
      <c r="R7" s="131"/>
      <c r="S7" s="124" t="s">
        <v>543</v>
      </c>
      <c r="T7" s="126">
        <v>35910</v>
      </c>
      <c r="U7" s="124"/>
      <c r="V7" s="124"/>
      <c r="W7" s="124">
        <v>201</v>
      </c>
    </row>
    <row r="8" spans="1:23" x14ac:dyDescent="0.35">
      <c r="A8" s="93" t="s">
        <v>446</v>
      </c>
      <c r="B8" s="94" t="s">
        <v>523</v>
      </c>
      <c r="C8" s="94" t="s">
        <v>524</v>
      </c>
      <c r="D8" s="95">
        <v>45223</v>
      </c>
      <c r="E8" s="96">
        <v>165000</v>
      </c>
      <c r="F8" s="94" t="s">
        <v>35</v>
      </c>
      <c r="G8" s="94" t="s">
        <v>26</v>
      </c>
      <c r="H8" s="96">
        <v>165000</v>
      </c>
      <c r="I8" s="96">
        <v>67500</v>
      </c>
      <c r="J8" s="97">
        <v>0.40909090909090912</v>
      </c>
      <c r="K8" s="96">
        <v>175434</v>
      </c>
      <c r="L8" s="96">
        <v>60441</v>
      </c>
      <c r="M8" s="98">
        <v>104559</v>
      </c>
      <c r="N8" s="96">
        <v>108381.71536</v>
      </c>
      <c r="O8" s="97">
        <v>0.96472914875629623</v>
      </c>
      <c r="P8" s="99">
        <v>3146</v>
      </c>
      <c r="Q8" s="100">
        <v>52.447552447552447</v>
      </c>
      <c r="R8" s="101"/>
      <c r="S8" s="94" t="s">
        <v>153</v>
      </c>
      <c r="T8" s="96">
        <v>54888</v>
      </c>
      <c r="U8" s="94"/>
      <c r="V8" s="94"/>
      <c r="W8" s="94">
        <v>201</v>
      </c>
    </row>
    <row r="9" spans="1:23" x14ac:dyDescent="0.35">
      <c r="A9" t="s">
        <v>446</v>
      </c>
      <c r="B9" s="83" t="s">
        <v>451</v>
      </c>
      <c r="C9" s="83" t="s">
        <v>452</v>
      </c>
      <c r="D9" s="84">
        <v>45735</v>
      </c>
      <c r="E9" s="85">
        <v>275000</v>
      </c>
      <c r="F9" s="83" t="s">
        <v>35</v>
      </c>
      <c r="G9" s="83" t="s">
        <v>26</v>
      </c>
      <c r="H9" s="85">
        <v>275000</v>
      </c>
      <c r="I9" s="85">
        <v>100600</v>
      </c>
      <c r="J9" s="86">
        <v>0.36581818181818182</v>
      </c>
      <c r="K9" s="85">
        <v>206322</v>
      </c>
      <c r="L9" s="85">
        <v>25752</v>
      </c>
      <c r="M9" s="87">
        <v>249248</v>
      </c>
      <c r="N9" s="85">
        <v>168285.18173000001</v>
      </c>
      <c r="O9" s="86">
        <v>1.4811048568726526</v>
      </c>
      <c r="P9" s="88">
        <v>2455</v>
      </c>
      <c r="Q9" s="89">
        <v>112.01629327902241</v>
      </c>
      <c r="R9" s="90"/>
      <c r="S9" s="83" t="s">
        <v>457</v>
      </c>
      <c r="T9" s="85">
        <v>21039</v>
      </c>
      <c r="U9" s="83"/>
      <c r="V9" s="83"/>
      <c r="W9" s="83">
        <v>201</v>
      </c>
    </row>
    <row r="10" spans="1:23" x14ac:dyDescent="0.35">
      <c r="A10" t="s">
        <v>474</v>
      </c>
      <c r="B10" s="83" t="s">
        <v>549</v>
      </c>
      <c r="C10" s="83" t="s">
        <v>550</v>
      </c>
      <c r="D10" s="84">
        <v>45496</v>
      </c>
      <c r="E10" s="85">
        <v>260000</v>
      </c>
      <c r="F10" s="83" t="s">
        <v>35</v>
      </c>
      <c r="G10" s="83" t="s">
        <v>26</v>
      </c>
      <c r="H10" s="85">
        <v>260000</v>
      </c>
      <c r="I10" s="85">
        <v>70400</v>
      </c>
      <c r="J10" s="86">
        <v>0.27076923076923076</v>
      </c>
      <c r="K10" s="85">
        <v>171713</v>
      </c>
      <c r="L10" s="85">
        <v>48000</v>
      </c>
      <c r="M10" s="87">
        <v>212000</v>
      </c>
      <c r="N10" s="85">
        <v>115296.36533</v>
      </c>
      <c r="O10" s="86">
        <v>1.8387396635897055</v>
      </c>
      <c r="P10" s="88">
        <v>1953</v>
      </c>
      <c r="Q10" s="89">
        <v>133.12852022529441</v>
      </c>
      <c r="R10" s="90"/>
      <c r="S10" s="83" t="s">
        <v>551</v>
      </c>
      <c r="T10" s="85">
        <v>48000</v>
      </c>
      <c r="U10" s="83"/>
      <c r="V10" s="83"/>
      <c r="W10" s="83">
        <v>201</v>
      </c>
    </row>
    <row r="11" spans="1:23" x14ac:dyDescent="0.35">
      <c r="A11" s="93" t="s">
        <v>469</v>
      </c>
      <c r="B11" s="94" t="s">
        <v>470</v>
      </c>
      <c r="C11" s="94" t="s">
        <v>471</v>
      </c>
      <c r="D11" s="95">
        <v>45141</v>
      </c>
      <c r="E11" s="96">
        <v>550000</v>
      </c>
      <c r="F11" s="94" t="s">
        <v>35</v>
      </c>
      <c r="G11" s="94" t="s">
        <v>26</v>
      </c>
      <c r="H11" s="96">
        <v>550000</v>
      </c>
      <c r="I11" s="96">
        <v>197600</v>
      </c>
      <c r="J11" s="97">
        <v>0.3592727272727273</v>
      </c>
      <c r="K11" s="96">
        <v>401399</v>
      </c>
      <c r="L11" s="96">
        <v>237327</v>
      </c>
      <c r="M11" s="98">
        <v>312673</v>
      </c>
      <c r="N11" s="96">
        <v>154639.01978999999</v>
      </c>
      <c r="O11" s="97">
        <v>2.0219540994543963</v>
      </c>
      <c r="P11" s="99">
        <v>3462</v>
      </c>
      <c r="Q11" s="100">
        <v>158.86770652801849</v>
      </c>
      <c r="R11" s="101"/>
      <c r="S11" s="94" t="s">
        <v>113</v>
      </c>
      <c r="T11" s="96">
        <v>217800</v>
      </c>
      <c r="U11" s="94"/>
      <c r="V11" s="94"/>
      <c r="W11" s="94">
        <v>201</v>
      </c>
    </row>
    <row r="12" spans="1:23" x14ac:dyDescent="0.35">
      <c r="A12" s="93" t="s">
        <v>260</v>
      </c>
      <c r="B12" s="94" t="s">
        <v>23</v>
      </c>
      <c r="C12" s="94" t="s">
        <v>24</v>
      </c>
      <c r="D12" s="95">
        <v>45237</v>
      </c>
      <c r="E12" s="96">
        <v>200000</v>
      </c>
      <c r="F12" s="94" t="s">
        <v>35</v>
      </c>
      <c r="G12" s="94" t="s">
        <v>26</v>
      </c>
      <c r="H12" s="96">
        <v>200000</v>
      </c>
      <c r="I12" s="96">
        <v>61500</v>
      </c>
      <c r="J12" s="97">
        <v>0.3075</v>
      </c>
      <c r="K12" s="96">
        <v>108457</v>
      </c>
      <c r="L12" s="96">
        <v>11000</v>
      </c>
      <c r="M12" s="98">
        <v>189000</v>
      </c>
      <c r="N12" s="96">
        <v>91853.911399999997</v>
      </c>
      <c r="O12" s="97">
        <v>2.0576151534468026</v>
      </c>
      <c r="P12" s="99">
        <v>2555</v>
      </c>
      <c r="Q12" s="100">
        <v>78.277886497064586</v>
      </c>
      <c r="R12" s="101"/>
      <c r="S12" s="94" t="s">
        <v>153</v>
      </c>
      <c r="T12" s="96">
        <v>11000</v>
      </c>
      <c r="U12" s="94"/>
      <c r="V12" s="94"/>
      <c r="W12" s="94">
        <v>201</v>
      </c>
    </row>
    <row r="13" spans="1:23" x14ac:dyDescent="0.35">
      <c r="A13" t="s">
        <v>380</v>
      </c>
      <c r="B13" s="83" t="s">
        <v>529</v>
      </c>
      <c r="C13" s="83" t="s">
        <v>530</v>
      </c>
      <c r="D13" s="84">
        <v>45688</v>
      </c>
      <c r="E13" s="85">
        <v>280000</v>
      </c>
      <c r="F13" s="83" t="s">
        <v>35</v>
      </c>
      <c r="G13" s="83" t="s">
        <v>26</v>
      </c>
      <c r="H13" s="85">
        <v>280000</v>
      </c>
      <c r="I13" s="85">
        <v>78600</v>
      </c>
      <c r="J13" s="86">
        <v>0.28071428571428569</v>
      </c>
      <c r="K13" s="85">
        <v>151461</v>
      </c>
      <c r="L13" s="85">
        <v>44651</v>
      </c>
      <c r="M13" s="87">
        <v>235349</v>
      </c>
      <c r="N13" s="85">
        <v>100669.18002</v>
      </c>
      <c r="O13" s="86">
        <v>2.3378456043174594</v>
      </c>
      <c r="P13" s="88">
        <v>3043</v>
      </c>
      <c r="Q13" s="89">
        <v>92.014459415050936</v>
      </c>
      <c r="R13" s="90"/>
      <c r="S13" s="83" t="s">
        <v>153</v>
      </c>
      <c r="T13" s="85">
        <v>30919</v>
      </c>
      <c r="U13" s="83"/>
      <c r="V13" s="83"/>
      <c r="W13" s="83">
        <v>201</v>
      </c>
    </row>
    <row r="14" spans="1:23" x14ac:dyDescent="0.35">
      <c r="A14" s="93" t="s">
        <v>380</v>
      </c>
      <c r="B14" s="94" t="s">
        <v>531</v>
      </c>
      <c r="C14" s="94" t="s">
        <v>532</v>
      </c>
      <c r="D14" s="95">
        <v>45324</v>
      </c>
      <c r="E14" s="96">
        <v>540000</v>
      </c>
      <c r="F14" s="94" t="s">
        <v>35</v>
      </c>
      <c r="G14" s="94" t="s">
        <v>26</v>
      </c>
      <c r="H14" s="96">
        <v>540000</v>
      </c>
      <c r="I14" s="96">
        <v>118800</v>
      </c>
      <c r="J14" s="97">
        <v>0.22</v>
      </c>
      <c r="K14" s="96">
        <v>277227</v>
      </c>
      <c r="L14" s="96">
        <v>59313</v>
      </c>
      <c r="M14" s="98">
        <v>480687</v>
      </c>
      <c r="N14" s="96">
        <v>205385.48538999999</v>
      </c>
      <c r="O14" s="97">
        <v>2.3404136815570911</v>
      </c>
      <c r="P14" s="99">
        <v>7425</v>
      </c>
      <c r="Q14" s="100">
        <v>72.727272727272734</v>
      </c>
      <c r="R14" s="101"/>
      <c r="S14" s="94" t="s">
        <v>518</v>
      </c>
      <c r="T14" s="96">
        <v>48787</v>
      </c>
      <c r="U14" s="94"/>
      <c r="V14" s="94"/>
      <c r="W14" s="94">
        <v>201</v>
      </c>
    </row>
    <row r="15" spans="1:23" x14ac:dyDescent="0.35">
      <c r="A15" s="10" t="s">
        <v>260</v>
      </c>
      <c r="B15" s="10" t="s">
        <v>84</v>
      </c>
      <c r="C15" s="10" t="s">
        <v>85</v>
      </c>
      <c r="D15" s="11">
        <v>45366</v>
      </c>
      <c r="E15" s="12">
        <v>167000</v>
      </c>
      <c r="F15" s="10" t="s">
        <v>35</v>
      </c>
      <c r="G15" s="10" t="s">
        <v>26</v>
      </c>
      <c r="H15" s="12">
        <v>167000</v>
      </c>
      <c r="I15" s="12">
        <v>42400</v>
      </c>
      <c r="J15" s="13">
        <v>0.25389221556886227</v>
      </c>
      <c r="K15" s="12">
        <v>81065</v>
      </c>
      <c r="L15" s="12">
        <v>13305</v>
      </c>
      <c r="M15" s="12">
        <v>153695</v>
      </c>
      <c r="N15" s="12">
        <v>63864.278980000003</v>
      </c>
      <c r="O15" s="14">
        <v>2.4065878837860479</v>
      </c>
      <c r="P15" s="15">
        <v>1363</v>
      </c>
      <c r="Q15" s="16">
        <v>122.52384446074835</v>
      </c>
      <c r="R15" s="17"/>
      <c r="S15" s="10" t="s">
        <v>525</v>
      </c>
      <c r="T15" s="12">
        <v>8430</v>
      </c>
      <c r="U15" s="10"/>
      <c r="V15" s="10"/>
      <c r="W15" s="10">
        <v>201</v>
      </c>
    </row>
    <row r="16" spans="1:23" ht="15" thickBot="1" x14ac:dyDescent="0.4">
      <c r="A16" s="124" t="s">
        <v>430</v>
      </c>
      <c r="B16" s="124" t="s">
        <v>516</v>
      </c>
      <c r="C16" s="124" t="s">
        <v>517</v>
      </c>
      <c r="D16" s="125">
        <v>45435</v>
      </c>
      <c r="E16" s="126">
        <v>860000</v>
      </c>
      <c r="F16" s="124" t="s">
        <v>35</v>
      </c>
      <c r="G16" s="124" t="s">
        <v>26</v>
      </c>
      <c r="H16" s="126">
        <v>860000</v>
      </c>
      <c r="I16" s="126">
        <v>198200</v>
      </c>
      <c r="J16" s="127">
        <v>0.23046511627906976</v>
      </c>
      <c r="K16" s="126">
        <v>427539</v>
      </c>
      <c r="L16" s="126">
        <v>94282</v>
      </c>
      <c r="M16" s="126">
        <v>765718</v>
      </c>
      <c r="N16" s="126">
        <v>314097.07822999998</v>
      </c>
      <c r="O16" s="128">
        <v>2.4378386590380736</v>
      </c>
      <c r="P16" s="129">
        <v>11283</v>
      </c>
      <c r="Q16" s="130">
        <v>76.220863245590706</v>
      </c>
      <c r="R16" s="131"/>
      <c r="S16" s="124" t="s">
        <v>518</v>
      </c>
      <c r="T16" s="126">
        <v>90807</v>
      </c>
      <c r="U16" s="124"/>
      <c r="V16" s="124"/>
      <c r="W16" s="124">
        <v>201</v>
      </c>
    </row>
    <row r="17" spans="1:23" ht="15" thickTop="1" x14ac:dyDescent="0.35">
      <c r="A17" s="37"/>
      <c r="B17" s="37"/>
      <c r="C17" s="37"/>
      <c r="D17" s="38" t="s">
        <v>251</v>
      </c>
      <c r="E17" s="39">
        <f>+SUM(E2:E16)</f>
        <v>5723513</v>
      </c>
      <c r="F17" s="37"/>
      <c r="G17" s="37"/>
      <c r="H17" s="39">
        <f>+SUM(H2:H16)</f>
        <v>5723513</v>
      </c>
      <c r="I17" s="39">
        <f>+SUM(I2:I16)</f>
        <v>2593100</v>
      </c>
      <c r="J17" s="40"/>
      <c r="K17" s="39">
        <f>+SUM(K2:K16)</f>
        <v>6471870</v>
      </c>
      <c r="L17" s="39"/>
      <c r="M17" s="39">
        <f>+SUM(M2:M16)</f>
        <v>4125615</v>
      </c>
      <c r="N17" s="39">
        <f>+SUM(N2:N16)</f>
        <v>4376940.9241499994</v>
      </c>
      <c r="O17" s="41"/>
      <c r="P17" s="42"/>
      <c r="Q17" s="43">
        <f>AVERAGE(Q2:Q16)</f>
        <v>72.911732876216632</v>
      </c>
      <c r="R17" s="44"/>
      <c r="S17" s="37"/>
      <c r="T17" s="37"/>
      <c r="U17" s="39"/>
      <c r="V17" s="37"/>
      <c r="W17" s="37"/>
    </row>
    <row r="18" spans="1:23" x14ac:dyDescent="0.35">
      <c r="A18" s="28"/>
      <c r="B18" s="28"/>
      <c r="C18" s="28"/>
      <c r="D18" s="29"/>
      <c r="E18" s="30"/>
      <c r="F18" s="28"/>
      <c r="G18" s="28"/>
      <c r="H18" s="30"/>
      <c r="I18" s="30" t="s">
        <v>252</v>
      </c>
      <c r="J18" s="31">
        <f>I17/H17*100</f>
        <v>45.306090857136169</v>
      </c>
      <c r="K18" s="30"/>
      <c r="L18" s="30"/>
      <c r="M18" s="30"/>
      <c r="N18" s="30" t="s">
        <v>254</v>
      </c>
      <c r="O18" s="140">
        <f>M17/N17</f>
        <v>0.94257954847795744</v>
      </c>
      <c r="P18" s="33"/>
      <c r="Q18" s="34" t="s">
        <v>256</v>
      </c>
      <c r="R18" s="35">
        <f>STDEV(O2:O16)</f>
        <v>0.81982801441993081</v>
      </c>
      <c r="S18" s="36"/>
      <c r="T18" s="28"/>
      <c r="U18" s="28"/>
      <c r="V18" s="30"/>
      <c r="W18" s="28"/>
    </row>
    <row r="19" spans="1:23" ht="15" thickBot="1" x14ac:dyDescent="0.4">
      <c r="A19" s="46"/>
      <c r="B19" s="46"/>
      <c r="C19" s="46"/>
      <c r="D19" s="47"/>
      <c r="E19" s="48"/>
      <c r="F19" s="46"/>
      <c r="G19" s="46"/>
      <c r="H19" s="48"/>
      <c r="I19" s="48" t="s">
        <v>253</v>
      </c>
      <c r="J19" s="49">
        <f>STDEV(J2:J16)</f>
        <v>0.21613340067164882</v>
      </c>
      <c r="K19" s="48"/>
      <c r="L19" s="48"/>
      <c r="M19" s="48"/>
      <c r="N19" s="48" t="s">
        <v>255</v>
      </c>
      <c r="O19" s="50">
        <f>AVERAGE(O2:O16)</f>
        <v>1.4191734659927155</v>
      </c>
      <c r="P19" s="51"/>
      <c r="Q19" s="52" t="s">
        <v>257</v>
      </c>
      <c r="R19" s="54" t="e">
        <f>AVERAGE(#REF!)</f>
        <v>#REF!</v>
      </c>
      <c r="S19" s="53" t="s">
        <v>258</v>
      </c>
      <c r="T19" s="46" t="e">
        <f>+(R19/O19)</f>
        <v>#REF!</v>
      </c>
      <c r="U19" s="46"/>
      <c r="V19" s="48"/>
      <c r="W19" s="46"/>
    </row>
    <row r="20" spans="1:23" x14ac:dyDescent="0.35">
      <c r="M20" s="70" t="s">
        <v>401</v>
      </c>
      <c r="N20" s="71"/>
    </row>
    <row r="21" spans="1:23" ht="15" thickBot="1" x14ac:dyDescent="0.4">
      <c r="M21" s="74" t="s">
        <v>557</v>
      </c>
      <c r="N21" s="75"/>
    </row>
  </sheetData>
  <sortState xmlns:xlrd2="http://schemas.microsoft.com/office/spreadsheetml/2017/richdata2" ref="A2:X16">
    <sortCondition ref="O2:O16"/>
  </sortState>
  <conditionalFormatting sqref="B2:B3">
    <cfRule type="duplicateValues" dxfId="2" priority="2"/>
  </conditionalFormatting>
  <conditionalFormatting sqref="B16 B6:B7 B9:B10 B13">
    <cfRule type="duplicateValues" dxfId="1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F47D-7A1C-43D9-ABA9-2C516E51F292}">
  <dimension ref="A1:X22"/>
  <sheetViews>
    <sheetView workbookViewId="0">
      <selection activeCell="A25" sqref="A25:XFD29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4.7265625" bestFit="1" customWidth="1" collapsed="1"/>
    <col min="15" max="15" width="8.7265625" bestFit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12.81640625" style="92" bestFit="1" customWidth="1" collapsed="1"/>
    <col min="24" max="24" width="15.7265625" bestFit="1" customWidth="1" collapsed="1"/>
  </cols>
  <sheetData>
    <row r="1" spans="1:23" x14ac:dyDescent="0.35">
      <c r="A1" s="1" t="s">
        <v>259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1" t="s">
        <v>18</v>
      </c>
      <c r="T1" s="3" t="s">
        <v>19</v>
      </c>
      <c r="U1" s="1" t="s">
        <v>20</v>
      </c>
      <c r="V1" s="1" t="s">
        <v>21</v>
      </c>
      <c r="W1" s="9" t="s">
        <v>22</v>
      </c>
    </row>
    <row r="2" spans="1:23" x14ac:dyDescent="0.35">
      <c r="A2" s="19" t="s">
        <v>380</v>
      </c>
      <c r="B2" s="19" t="s">
        <v>533</v>
      </c>
      <c r="C2" s="19" t="s">
        <v>534</v>
      </c>
      <c r="D2" s="20">
        <v>45583</v>
      </c>
      <c r="E2" s="21">
        <v>100000</v>
      </c>
      <c r="F2" s="19" t="s">
        <v>35</v>
      </c>
      <c r="G2" s="19" t="s">
        <v>395</v>
      </c>
      <c r="H2" s="21">
        <v>100000</v>
      </c>
      <c r="I2" s="21">
        <v>76900</v>
      </c>
      <c r="J2" s="22">
        <v>0.76900000000000002</v>
      </c>
      <c r="K2" s="21">
        <v>173863</v>
      </c>
      <c r="L2" s="21">
        <v>41818</v>
      </c>
      <c r="M2" s="21">
        <v>58182</v>
      </c>
      <c r="N2" s="21">
        <v>124453.3459</v>
      </c>
      <c r="O2" s="23">
        <v>0.46750048847019388</v>
      </c>
      <c r="P2" s="24">
        <v>5117</v>
      </c>
      <c r="Q2" s="25">
        <v>19.542700801250732</v>
      </c>
      <c r="R2" s="26"/>
      <c r="S2" s="19" t="s">
        <v>153</v>
      </c>
      <c r="T2" s="21">
        <v>41818</v>
      </c>
      <c r="U2" s="19" t="s">
        <v>537</v>
      </c>
      <c r="V2" s="19"/>
      <c r="W2" s="26">
        <v>201</v>
      </c>
    </row>
    <row r="3" spans="1:23" x14ac:dyDescent="0.35">
      <c r="A3" s="19" t="s">
        <v>446</v>
      </c>
      <c r="B3" s="19" t="s">
        <v>521</v>
      </c>
      <c r="C3" s="19" t="s">
        <v>522</v>
      </c>
      <c r="D3" s="20">
        <v>45726</v>
      </c>
      <c r="E3" s="21">
        <v>1115000</v>
      </c>
      <c r="F3" s="19" t="s">
        <v>35</v>
      </c>
      <c r="G3" s="19" t="s">
        <v>26</v>
      </c>
      <c r="H3" s="21">
        <v>1115000</v>
      </c>
      <c r="I3" s="21">
        <v>672100</v>
      </c>
      <c r="J3" s="22">
        <v>0.60278026905829596</v>
      </c>
      <c r="K3" s="21">
        <v>1840962</v>
      </c>
      <c r="L3" s="21">
        <v>495098</v>
      </c>
      <c r="M3" s="21">
        <v>619902</v>
      </c>
      <c r="N3" s="21">
        <v>1254300.0932</v>
      </c>
      <c r="O3" s="23">
        <v>0.49422144139245927</v>
      </c>
      <c r="P3" s="24">
        <v>42871</v>
      </c>
      <c r="Q3" s="25">
        <v>26.008257330129926</v>
      </c>
      <c r="R3" s="26"/>
      <c r="S3" s="19" t="s">
        <v>518</v>
      </c>
      <c r="T3" s="21">
        <v>412688</v>
      </c>
      <c r="U3" s="19"/>
      <c r="V3" s="19"/>
      <c r="W3" s="26">
        <v>201</v>
      </c>
    </row>
    <row r="4" spans="1:23" x14ac:dyDescent="0.35">
      <c r="A4" s="19" t="s">
        <v>469</v>
      </c>
      <c r="B4" s="19" t="s">
        <v>527</v>
      </c>
      <c r="C4" s="19" t="s">
        <v>528</v>
      </c>
      <c r="D4" s="20">
        <v>45377</v>
      </c>
      <c r="E4" s="21">
        <v>125000</v>
      </c>
      <c r="F4" s="19" t="s">
        <v>35</v>
      </c>
      <c r="G4" s="19" t="s">
        <v>26</v>
      </c>
      <c r="H4" s="21">
        <v>125000</v>
      </c>
      <c r="I4" s="21">
        <v>77400</v>
      </c>
      <c r="J4" s="22">
        <v>0.61919999999999997</v>
      </c>
      <c r="K4" s="21">
        <v>174981</v>
      </c>
      <c r="L4" s="21">
        <v>62726</v>
      </c>
      <c r="M4" s="21">
        <v>62274</v>
      </c>
      <c r="N4" s="21">
        <v>104617.89376000001</v>
      </c>
      <c r="O4" s="23">
        <v>0.59525189966890801</v>
      </c>
      <c r="P4" s="24">
        <v>2850</v>
      </c>
      <c r="Q4" s="25">
        <v>43.859649122807021</v>
      </c>
      <c r="R4" s="26"/>
      <c r="S4" s="19" t="s">
        <v>518</v>
      </c>
      <c r="T4" s="21">
        <v>62726</v>
      </c>
      <c r="U4" s="19"/>
      <c r="V4" s="19"/>
      <c r="W4" s="26">
        <v>201</v>
      </c>
    </row>
    <row r="5" spans="1:23" x14ac:dyDescent="0.35">
      <c r="A5" s="19" t="s">
        <v>380</v>
      </c>
      <c r="B5" s="19" t="s">
        <v>535</v>
      </c>
      <c r="C5" s="19" t="s">
        <v>536</v>
      </c>
      <c r="D5" s="20">
        <v>45029</v>
      </c>
      <c r="E5" s="21">
        <v>250000</v>
      </c>
      <c r="F5" s="19" t="s">
        <v>35</v>
      </c>
      <c r="G5" s="19" t="s">
        <v>26</v>
      </c>
      <c r="H5" s="21">
        <v>250000</v>
      </c>
      <c r="I5" s="21">
        <v>166500</v>
      </c>
      <c r="J5" s="22">
        <v>0.66600000000000004</v>
      </c>
      <c r="K5" s="21">
        <v>379994</v>
      </c>
      <c r="L5" s="21">
        <v>97746</v>
      </c>
      <c r="M5" s="21">
        <v>152254</v>
      </c>
      <c r="N5" s="21">
        <v>179318.93265999999</v>
      </c>
      <c r="O5" s="23">
        <v>0.84906818115342675</v>
      </c>
      <c r="P5" s="24">
        <v>2617</v>
      </c>
      <c r="Q5" s="25">
        <v>95.529231944975166</v>
      </c>
      <c r="R5" s="26"/>
      <c r="S5" s="19" t="s">
        <v>526</v>
      </c>
      <c r="T5" s="21">
        <v>83853</v>
      </c>
      <c r="U5" s="19"/>
      <c r="V5" s="19"/>
      <c r="W5" s="26">
        <v>201</v>
      </c>
    </row>
    <row r="6" spans="1:23" x14ac:dyDescent="0.35">
      <c r="A6" s="19" t="s">
        <v>260</v>
      </c>
      <c r="B6" s="19" t="s">
        <v>132</v>
      </c>
      <c r="C6" s="19" t="s">
        <v>133</v>
      </c>
      <c r="D6" s="20">
        <v>45287</v>
      </c>
      <c r="E6" s="21">
        <v>698793</v>
      </c>
      <c r="F6" s="19" t="s">
        <v>25</v>
      </c>
      <c r="G6" s="19" t="s">
        <v>58</v>
      </c>
      <c r="H6" s="21">
        <v>698793</v>
      </c>
      <c r="I6" s="21">
        <v>300400</v>
      </c>
      <c r="J6" s="22">
        <f>I6/H6*100</f>
        <v>42.988410015555395</v>
      </c>
      <c r="K6" s="21">
        <v>674493</v>
      </c>
      <c r="L6" s="21">
        <v>353833</v>
      </c>
      <c r="M6" s="21">
        <f>H6-L6</f>
        <v>344960</v>
      </c>
      <c r="N6" s="21">
        <v>305390</v>
      </c>
      <c r="O6" s="23">
        <f>M6/N6</f>
        <v>1.12957202265955</v>
      </c>
      <c r="P6" s="24">
        <v>1664</v>
      </c>
      <c r="Q6" s="25">
        <f>M6/P6</f>
        <v>207.30769230769232</v>
      </c>
      <c r="R6" s="26" t="s">
        <v>27</v>
      </c>
      <c r="S6" s="19" t="s">
        <v>29</v>
      </c>
      <c r="T6" s="21">
        <v>227240</v>
      </c>
      <c r="U6" s="19" t="s">
        <v>28</v>
      </c>
      <c r="V6" s="19" t="s">
        <v>30</v>
      </c>
      <c r="W6" s="26" t="s">
        <v>31</v>
      </c>
    </row>
    <row r="7" spans="1:23" x14ac:dyDescent="0.35">
      <c r="A7" s="19" t="s">
        <v>260</v>
      </c>
      <c r="B7" s="19" t="s">
        <v>230</v>
      </c>
      <c r="C7" s="19" t="s">
        <v>231</v>
      </c>
      <c r="D7" s="20">
        <v>45132</v>
      </c>
      <c r="E7" s="21">
        <v>250000</v>
      </c>
      <c r="F7" s="19" t="s">
        <v>25</v>
      </c>
      <c r="G7" s="19" t="s">
        <v>26</v>
      </c>
      <c r="H7" s="21">
        <v>250000</v>
      </c>
      <c r="I7" s="21">
        <v>106300</v>
      </c>
      <c r="J7" s="22">
        <f>I7/H7*100</f>
        <v>42.52</v>
      </c>
      <c r="K7" s="21">
        <v>227990</v>
      </c>
      <c r="L7" s="21">
        <v>55445</v>
      </c>
      <c r="M7" s="21">
        <f>H7-L7</f>
        <v>194555</v>
      </c>
      <c r="N7" s="21">
        <v>164328</v>
      </c>
      <c r="O7" s="23">
        <f>M7/N7</f>
        <v>1.1839430894308942</v>
      </c>
      <c r="P7" s="24">
        <v>1152</v>
      </c>
      <c r="Q7" s="25">
        <f>M7/P7</f>
        <v>168.88454861111111</v>
      </c>
      <c r="R7" s="26" t="s">
        <v>27</v>
      </c>
      <c r="S7" s="19" t="s">
        <v>29</v>
      </c>
      <c r="T7" s="21">
        <v>24200</v>
      </c>
      <c r="U7" s="19" t="s">
        <v>28</v>
      </c>
      <c r="V7" s="19" t="s">
        <v>30</v>
      </c>
      <c r="W7" s="26" t="s">
        <v>31</v>
      </c>
    </row>
    <row r="8" spans="1:23" x14ac:dyDescent="0.35">
      <c r="A8" s="10" t="s">
        <v>484</v>
      </c>
      <c r="B8" s="10" t="s">
        <v>538</v>
      </c>
      <c r="C8" s="10" t="s">
        <v>539</v>
      </c>
      <c r="D8" s="11">
        <v>45450</v>
      </c>
      <c r="E8" s="12">
        <v>115000</v>
      </c>
      <c r="F8" s="10" t="s">
        <v>35</v>
      </c>
      <c r="G8" s="10" t="s">
        <v>26</v>
      </c>
      <c r="H8" s="12">
        <v>115000</v>
      </c>
      <c r="I8" s="12">
        <v>48600</v>
      </c>
      <c r="J8" s="13">
        <v>0.4226086956521739</v>
      </c>
      <c r="K8" s="12">
        <v>136271</v>
      </c>
      <c r="L8" s="12">
        <v>6534</v>
      </c>
      <c r="M8" s="12">
        <v>108466</v>
      </c>
      <c r="N8" s="12">
        <v>82425.031770000001</v>
      </c>
      <c r="O8" s="14">
        <v>1.3159351919046278</v>
      </c>
      <c r="P8" s="15">
        <v>2537</v>
      </c>
      <c r="Q8" s="16">
        <v>45.329128892392589</v>
      </c>
      <c r="R8" s="17"/>
      <c r="S8" s="10" t="s">
        <v>29</v>
      </c>
      <c r="T8" s="12">
        <v>6534</v>
      </c>
      <c r="U8" s="10"/>
      <c r="V8" s="10"/>
      <c r="W8" s="17">
        <v>201</v>
      </c>
    </row>
    <row r="9" spans="1:23" x14ac:dyDescent="0.35">
      <c r="A9" s="10" t="s">
        <v>260</v>
      </c>
      <c r="B9" s="10" t="s">
        <v>32</v>
      </c>
      <c r="C9" s="10" t="s">
        <v>33</v>
      </c>
      <c r="D9" s="11">
        <v>45322</v>
      </c>
      <c r="E9" s="12">
        <v>750000</v>
      </c>
      <c r="F9" s="10" t="s">
        <v>25</v>
      </c>
      <c r="G9" s="10" t="s">
        <v>26</v>
      </c>
      <c r="H9" s="12">
        <v>750000</v>
      </c>
      <c r="I9" s="12">
        <v>258400</v>
      </c>
      <c r="J9" s="13">
        <f>I9/H9*100</f>
        <v>34.453333333333333</v>
      </c>
      <c r="K9" s="12">
        <v>570204</v>
      </c>
      <c r="L9" s="12">
        <v>87780</v>
      </c>
      <c r="M9" s="12">
        <f>H9-L9</f>
        <v>662220</v>
      </c>
      <c r="N9" s="12">
        <v>459451</v>
      </c>
      <c r="O9" s="14">
        <f>M9/N9</f>
        <v>1.4413288903495693</v>
      </c>
      <c r="P9" s="15">
        <v>5211</v>
      </c>
      <c r="Q9" s="16">
        <f>M9/P9</f>
        <v>127.0811744386874</v>
      </c>
      <c r="R9" s="17" t="s">
        <v>27</v>
      </c>
      <c r="S9" s="10" t="s">
        <v>34</v>
      </c>
      <c r="T9" s="12">
        <v>52900</v>
      </c>
      <c r="U9" s="10" t="s">
        <v>28</v>
      </c>
      <c r="V9" s="10" t="s">
        <v>30</v>
      </c>
      <c r="W9" s="17" t="s">
        <v>31</v>
      </c>
    </row>
    <row r="10" spans="1:23" x14ac:dyDescent="0.35">
      <c r="A10" s="10" t="s">
        <v>260</v>
      </c>
      <c r="B10" s="10" t="s">
        <v>23</v>
      </c>
      <c r="C10" s="10" t="s">
        <v>24</v>
      </c>
      <c r="D10" s="11">
        <v>45237</v>
      </c>
      <c r="E10" s="12">
        <v>200000</v>
      </c>
      <c r="F10" s="10" t="s">
        <v>25</v>
      </c>
      <c r="G10" s="10" t="s">
        <v>26</v>
      </c>
      <c r="H10" s="12">
        <v>200000</v>
      </c>
      <c r="I10" s="12">
        <v>61500</v>
      </c>
      <c r="J10" s="13">
        <f>I10/H10*100</f>
        <v>30.75</v>
      </c>
      <c r="K10" s="12">
        <v>138536</v>
      </c>
      <c r="L10" s="12">
        <v>12804</v>
      </c>
      <c r="M10" s="12">
        <f>H10-L10</f>
        <v>187196</v>
      </c>
      <c r="N10" s="12">
        <v>119744</v>
      </c>
      <c r="O10" s="14">
        <f>M10/N10</f>
        <v>1.5633017103153395</v>
      </c>
      <c r="P10" s="15">
        <v>2573</v>
      </c>
      <c r="Q10" s="16">
        <f>M10/P10</f>
        <v>72.753983676642051</v>
      </c>
      <c r="R10" s="17" t="s">
        <v>27</v>
      </c>
      <c r="S10" s="10" t="s">
        <v>29</v>
      </c>
      <c r="T10" s="12">
        <v>12650</v>
      </c>
      <c r="U10" s="10" t="s">
        <v>28</v>
      </c>
      <c r="V10" s="10" t="s">
        <v>30</v>
      </c>
      <c r="W10" s="17" t="s">
        <v>31</v>
      </c>
    </row>
    <row r="11" spans="1:23" x14ac:dyDescent="0.35">
      <c r="A11" s="10" t="s">
        <v>396</v>
      </c>
      <c r="B11" s="10" t="s">
        <v>519</v>
      </c>
      <c r="C11" s="10" t="s">
        <v>520</v>
      </c>
      <c r="D11" s="11">
        <v>45404</v>
      </c>
      <c r="E11" s="12">
        <v>215000</v>
      </c>
      <c r="F11" s="10" t="s">
        <v>35</v>
      </c>
      <c r="G11" s="10" t="s">
        <v>26</v>
      </c>
      <c r="H11" s="12">
        <v>215000</v>
      </c>
      <c r="I11" s="12">
        <v>113100</v>
      </c>
      <c r="J11" s="13">
        <v>0.52604651162790694</v>
      </c>
      <c r="K11" s="12">
        <v>210453</v>
      </c>
      <c r="L11" s="12">
        <v>77493</v>
      </c>
      <c r="M11" s="12">
        <v>137507</v>
      </c>
      <c r="N11" s="12">
        <v>84472.681070000006</v>
      </c>
      <c r="O11" s="14">
        <v>1.6278280534987639</v>
      </c>
      <c r="P11" s="15">
        <v>1652</v>
      </c>
      <c r="Q11" s="16">
        <v>130.14527845036321</v>
      </c>
      <c r="R11" s="17"/>
      <c r="S11" s="10" t="s">
        <v>29</v>
      </c>
      <c r="T11" s="12">
        <v>66000</v>
      </c>
      <c r="U11" s="10"/>
      <c r="V11" s="10"/>
      <c r="W11" s="17">
        <v>201</v>
      </c>
    </row>
    <row r="12" spans="1:23" x14ac:dyDescent="0.35">
      <c r="A12" s="10" t="s">
        <v>260</v>
      </c>
      <c r="B12" s="10" t="s">
        <v>195</v>
      </c>
      <c r="C12" s="10" t="s">
        <v>196</v>
      </c>
      <c r="D12" s="11">
        <v>45680</v>
      </c>
      <c r="E12" s="12">
        <v>1450000</v>
      </c>
      <c r="F12" s="10" t="s">
        <v>25</v>
      </c>
      <c r="G12" s="10" t="s">
        <v>63</v>
      </c>
      <c r="H12" s="12">
        <v>1450000</v>
      </c>
      <c r="I12" s="12">
        <v>440400</v>
      </c>
      <c r="J12" s="13">
        <f>I12/H12*100</f>
        <v>30.372413793103448</v>
      </c>
      <c r="K12" s="12">
        <v>902664</v>
      </c>
      <c r="L12" s="12">
        <v>127778</v>
      </c>
      <c r="M12" s="12">
        <f>H12-L12</f>
        <v>1322222</v>
      </c>
      <c r="N12" s="12">
        <v>737987</v>
      </c>
      <c r="O12" s="14">
        <f>M12/N12</f>
        <v>1.7916602866988172</v>
      </c>
      <c r="P12" s="15">
        <v>6680</v>
      </c>
      <c r="Q12" s="16">
        <f>M12/P12</f>
        <v>197.9374251497006</v>
      </c>
      <c r="R12" s="17" t="s">
        <v>27</v>
      </c>
      <c r="S12" s="10" t="s">
        <v>28</v>
      </c>
      <c r="T12" s="12">
        <v>107102</v>
      </c>
      <c r="U12" s="10" t="s">
        <v>197</v>
      </c>
      <c r="V12" s="10" t="s">
        <v>30</v>
      </c>
      <c r="W12" s="17" t="s">
        <v>31</v>
      </c>
    </row>
    <row r="13" spans="1:23" x14ac:dyDescent="0.35">
      <c r="A13" s="10" t="s">
        <v>260</v>
      </c>
      <c r="B13" s="10" t="s">
        <v>84</v>
      </c>
      <c r="C13" s="10" t="s">
        <v>85</v>
      </c>
      <c r="D13" s="11">
        <v>45366</v>
      </c>
      <c r="E13" s="12">
        <v>167000</v>
      </c>
      <c r="F13" s="10" t="s">
        <v>25</v>
      </c>
      <c r="G13" s="10" t="s">
        <v>26</v>
      </c>
      <c r="H13" s="12">
        <v>167000</v>
      </c>
      <c r="I13" s="12">
        <v>42400</v>
      </c>
      <c r="J13" s="13">
        <f>I13/H13*100</f>
        <v>25.389221556886227</v>
      </c>
      <c r="K13" s="12">
        <v>94129</v>
      </c>
      <c r="L13" s="12">
        <v>13077</v>
      </c>
      <c r="M13" s="12">
        <f>H13-L13</f>
        <v>153923</v>
      </c>
      <c r="N13" s="12">
        <v>77192</v>
      </c>
      <c r="O13" s="14">
        <f>M13/N13</f>
        <v>1.9940278785366359</v>
      </c>
      <c r="P13" s="15">
        <v>1425</v>
      </c>
      <c r="Q13" s="16">
        <f>M13/P13</f>
        <v>108.01614035087719</v>
      </c>
      <c r="R13" s="17" t="s">
        <v>27</v>
      </c>
      <c r="S13" s="10" t="s">
        <v>29</v>
      </c>
      <c r="T13" s="12">
        <v>9695</v>
      </c>
      <c r="U13" s="10" t="s">
        <v>28</v>
      </c>
      <c r="V13" s="10" t="s">
        <v>30</v>
      </c>
      <c r="W13" s="17" t="s">
        <v>31</v>
      </c>
    </row>
    <row r="14" spans="1:23" x14ac:dyDescent="0.35">
      <c r="A14" s="10" t="s">
        <v>260</v>
      </c>
      <c r="B14" s="10" t="s">
        <v>32</v>
      </c>
      <c r="C14" s="10" t="s">
        <v>33</v>
      </c>
      <c r="D14" s="11">
        <v>45322</v>
      </c>
      <c r="E14" s="12">
        <v>750000</v>
      </c>
      <c r="F14" s="10" t="s">
        <v>35</v>
      </c>
      <c r="G14" s="10" t="s">
        <v>26</v>
      </c>
      <c r="H14" s="12">
        <v>750000</v>
      </c>
      <c r="I14" s="12">
        <v>258400</v>
      </c>
      <c r="J14" s="13">
        <v>0.34453333333333336</v>
      </c>
      <c r="K14" s="12">
        <v>582205</v>
      </c>
      <c r="L14" s="12">
        <v>76204</v>
      </c>
      <c r="M14" s="12">
        <v>673796</v>
      </c>
      <c r="N14" s="12">
        <v>321474.58704000001</v>
      </c>
      <c r="O14" s="14">
        <v>2.0959541660945096</v>
      </c>
      <c r="P14" s="15">
        <v>4608</v>
      </c>
      <c r="Q14" s="16">
        <v>162.76041666666666</v>
      </c>
      <c r="R14" s="17"/>
      <c r="S14" s="10" t="s">
        <v>29</v>
      </c>
      <c r="T14" s="12">
        <v>46000</v>
      </c>
      <c r="U14" s="10"/>
      <c r="V14" s="10"/>
      <c r="W14" s="17">
        <v>201</v>
      </c>
    </row>
    <row r="15" spans="1:23" x14ac:dyDescent="0.35">
      <c r="A15" s="19" t="s">
        <v>260</v>
      </c>
      <c r="B15" s="19" t="s">
        <v>86</v>
      </c>
      <c r="C15" s="19" t="s">
        <v>87</v>
      </c>
      <c r="D15" s="20">
        <v>45533</v>
      </c>
      <c r="E15" s="21">
        <v>400000</v>
      </c>
      <c r="F15" s="19" t="s">
        <v>25</v>
      </c>
      <c r="G15" s="19" t="s">
        <v>26</v>
      </c>
      <c r="H15" s="21">
        <v>400000</v>
      </c>
      <c r="I15" s="21">
        <v>127000</v>
      </c>
      <c r="J15" s="22">
        <f>I15/H15*100</f>
        <v>31.75</v>
      </c>
      <c r="K15" s="21">
        <v>250788</v>
      </c>
      <c r="L15" s="21">
        <v>115767</v>
      </c>
      <c r="M15" s="21">
        <f>H15-L15</f>
        <v>284233</v>
      </c>
      <c r="N15" s="21">
        <v>128591</v>
      </c>
      <c r="O15" s="23">
        <f>M15/N15</f>
        <v>2.210364644493005</v>
      </c>
      <c r="P15" s="24">
        <v>2008</v>
      </c>
      <c r="Q15" s="25">
        <f>M15/P15</f>
        <v>141.55029880478088</v>
      </c>
      <c r="R15" s="26" t="s">
        <v>27</v>
      </c>
      <c r="S15" s="19" t="s">
        <v>29</v>
      </c>
      <c r="T15" s="21">
        <v>73639</v>
      </c>
      <c r="U15" s="19" t="s">
        <v>28</v>
      </c>
      <c r="V15" s="19" t="s">
        <v>30</v>
      </c>
      <c r="W15" s="26" t="s">
        <v>31</v>
      </c>
    </row>
    <row r="16" spans="1:23" x14ac:dyDescent="0.35">
      <c r="A16" s="10" t="s">
        <v>260</v>
      </c>
      <c r="B16" s="10" t="s">
        <v>148</v>
      </c>
      <c r="C16" s="10" t="s">
        <v>149</v>
      </c>
      <c r="D16" s="11">
        <v>45708</v>
      </c>
      <c r="E16" s="12">
        <v>750000</v>
      </c>
      <c r="F16" s="10" t="s">
        <v>150</v>
      </c>
      <c r="G16" s="10" t="s">
        <v>26</v>
      </c>
      <c r="H16" s="12">
        <v>750000</v>
      </c>
      <c r="I16" s="12">
        <v>215000</v>
      </c>
      <c r="J16" s="13">
        <f>I16/H16*100</f>
        <v>28.666666666666668</v>
      </c>
      <c r="K16" s="12">
        <v>428064</v>
      </c>
      <c r="L16" s="12">
        <v>200153</v>
      </c>
      <c r="M16" s="12">
        <f>H16-L16</f>
        <v>549847</v>
      </c>
      <c r="N16" s="12">
        <v>217058</v>
      </c>
      <c r="O16" s="14">
        <f>M16/N16</f>
        <v>2.533180071685909</v>
      </c>
      <c r="P16" s="15">
        <v>1283</v>
      </c>
      <c r="Q16" s="16">
        <f>M16/P16</f>
        <v>428.56352299298521</v>
      </c>
      <c r="R16" s="17" t="s">
        <v>27</v>
      </c>
      <c r="S16" s="10" t="s">
        <v>28</v>
      </c>
      <c r="T16" s="12">
        <v>177704</v>
      </c>
      <c r="U16" s="10" t="s">
        <v>28</v>
      </c>
      <c r="V16" s="10" t="s">
        <v>30</v>
      </c>
      <c r="W16" s="17" t="s">
        <v>31</v>
      </c>
    </row>
    <row r="17" spans="1:23" ht="15" thickBot="1" x14ac:dyDescent="0.4">
      <c r="A17" s="19" t="s">
        <v>260</v>
      </c>
      <c r="B17" s="19" t="s">
        <v>177</v>
      </c>
      <c r="C17" s="19" t="s">
        <v>178</v>
      </c>
      <c r="D17" s="20">
        <v>45519</v>
      </c>
      <c r="E17" s="21">
        <v>800000</v>
      </c>
      <c r="F17" s="19" t="s">
        <v>25</v>
      </c>
      <c r="G17" s="19" t="s">
        <v>26</v>
      </c>
      <c r="H17" s="21">
        <v>800000</v>
      </c>
      <c r="I17" s="21">
        <v>249800</v>
      </c>
      <c r="J17" s="22">
        <f>I17/H17*100</f>
        <v>31.225000000000001</v>
      </c>
      <c r="K17" s="21">
        <v>519391</v>
      </c>
      <c r="L17" s="21">
        <v>374166</v>
      </c>
      <c r="M17" s="21">
        <f>H17-L17</f>
        <v>425834</v>
      </c>
      <c r="N17" s="21">
        <v>138309</v>
      </c>
      <c r="O17" s="23">
        <f>M17/N17</f>
        <v>3.0788596548308496</v>
      </c>
      <c r="P17" s="24">
        <v>2854</v>
      </c>
      <c r="Q17" s="25">
        <f>M17/P17</f>
        <v>149.20602662929221</v>
      </c>
      <c r="R17" s="26" t="s">
        <v>27</v>
      </c>
      <c r="S17" s="19" t="s">
        <v>34</v>
      </c>
      <c r="T17" s="21">
        <v>308074</v>
      </c>
      <c r="U17" s="19" t="s">
        <v>28</v>
      </c>
      <c r="V17" s="19" t="s">
        <v>30</v>
      </c>
      <c r="W17" s="26" t="s">
        <v>31</v>
      </c>
    </row>
    <row r="18" spans="1:23" ht="15" thickTop="1" x14ac:dyDescent="0.35">
      <c r="A18" s="37"/>
      <c r="B18" s="37"/>
      <c r="C18" s="37"/>
      <c r="D18" s="38" t="s">
        <v>251</v>
      </c>
      <c r="E18" s="39">
        <f>+SUM(E2:E17)</f>
        <v>8135793</v>
      </c>
      <c r="F18" s="37"/>
      <c r="G18" s="37"/>
      <c r="H18" s="39">
        <f>+SUM(H2:H17)</f>
        <v>8135793</v>
      </c>
      <c r="I18" s="39">
        <f>+SUM(I2:I17)</f>
        <v>3214200</v>
      </c>
      <c r="J18" s="40"/>
      <c r="K18" s="39">
        <f>+SUM(K2:K17)</f>
        <v>7304988</v>
      </c>
      <c r="L18" s="39"/>
      <c r="M18" s="39">
        <f>+SUM(M2:M17)</f>
        <v>5937371</v>
      </c>
      <c r="N18" s="39">
        <f>+SUM(N2:N17)</f>
        <v>4499112.5654000007</v>
      </c>
      <c r="O18" s="41"/>
      <c r="P18" s="42"/>
      <c r="Q18" s="43">
        <f>AVERAGE(Q2:Q17)</f>
        <v>132.77971726064715</v>
      </c>
      <c r="R18" s="44"/>
      <c r="S18" s="37"/>
      <c r="T18" s="37"/>
      <c r="U18" s="39"/>
      <c r="V18" s="37"/>
      <c r="W18" s="44"/>
    </row>
    <row r="19" spans="1:23" x14ac:dyDescent="0.35">
      <c r="A19" s="28"/>
      <c r="B19" s="28"/>
      <c r="C19" s="28"/>
      <c r="D19" s="29"/>
      <c r="E19" s="30"/>
      <c r="F19" s="28"/>
      <c r="G19" s="28"/>
      <c r="H19" s="30"/>
      <c r="I19" s="30" t="s">
        <v>252</v>
      </c>
      <c r="J19" s="31">
        <f>I18/H18*100</f>
        <v>39.506904858567566</v>
      </c>
      <c r="K19" s="30"/>
      <c r="L19" s="30"/>
      <c r="M19" s="30"/>
      <c r="N19" s="30" t="s">
        <v>254</v>
      </c>
      <c r="O19" s="32">
        <f>M18/N18</f>
        <v>1.319676028037349</v>
      </c>
      <c r="P19" s="33"/>
      <c r="Q19" s="34" t="s">
        <v>256</v>
      </c>
      <c r="R19" s="35">
        <f>STDEV(O2:O17)</f>
        <v>0.74633432088693197</v>
      </c>
      <c r="S19" s="36"/>
      <c r="T19" s="28"/>
      <c r="U19" s="28"/>
      <c r="V19" s="30"/>
      <c r="W19" s="35"/>
    </row>
    <row r="20" spans="1:23" ht="15" thickBot="1" x14ac:dyDescent="0.4">
      <c r="A20" s="46"/>
      <c r="B20" s="46"/>
      <c r="C20" s="46"/>
      <c r="D20" s="47"/>
      <c r="E20" s="48"/>
      <c r="F20" s="46"/>
      <c r="G20" s="46"/>
      <c r="H20" s="48"/>
      <c r="I20" s="48" t="s">
        <v>253</v>
      </c>
      <c r="J20" s="49">
        <f>STDEV(J2:J17)</f>
        <v>17.243605698224918</v>
      </c>
      <c r="K20" s="48"/>
      <c r="L20" s="48"/>
      <c r="M20" s="48"/>
      <c r="N20" s="48" t="s">
        <v>255</v>
      </c>
      <c r="O20" s="50">
        <f>AVERAGE(O2:O17)</f>
        <v>1.5232498544489663</v>
      </c>
      <c r="P20" s="51"/>
      <c r="Q20" s="52" t="s">
        <v>257</v>
      </c>
      <c r="R20" s="54" t="e">
        <f>AVERAGE(#REF!)</f>
        <v>#REF!</v>
      </c>
      <c r="S20" s="53" t="s">
        <v>258</v>
      </c>
      <c r="T20" s="46" t="e">
        <f>+(R20/O20)</f>
        <v>#REF!</v>
      </c>
      <c r="U20" s="46"/>
      <c r="V20" s="48"/>
      <c r="W20" s="91"/>
    </row>
    <row r="21" spans="1:23" x14ac:dyDescent="0.35">
      <c r="M21" s="70" t="s">
        <v>401</v>
      </c>
      <c r="N21" s="71"/>
    </row>
    <row r="22" spans="1:23" ht="15" thickBot="1" x14ac:dyDescent="0.4">
      <c r="M22" s="74" t="s">
        <v>556</v>
      </c>
      <c r="N22" s="75"/>
    </row>
  </sheetData>
  <sortState xmlns:xlrd2="http://schemas.microsoft.com/office/spreadsheetml/2017/richdata2" ref="A2:X17">
    <sortCondition ref="O2:O1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3B92-8E2A-489E-868D-38F50927C71D}">
  <dimension ref="A2:Y29"/>
  <sheetViews>
    <sheetView workbookViewId="0">
      <selection activeCell="A32" sqref="A32:XFD36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4.7265625" bestFit="1" customWidth="1" collapsed="1"/>
    <col min="15" max="15" width="12.7265625" customWidth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55.7265625" bestFit="1" customWidth="1" collapsed="1"/>
    <col min="24" max="24" width="22.7265625" bestFit="1" customWidth="1" collapsed="1"/>
    <col min="25" max="25" width="15.7265625" bestFit="1" customWidth="1" collapsed="1"/>
  </cols>
  <sheetData>
    <row r="2" spans="1:24" x14ac:dyDescent="0.35">
      <c r="A2" s="1" t="s">
        <v>259</v>
      </c>
      <c r="B2" s="1" t="s">
        <v>0</v>
      </c>
      <c r="C2" s="1" t="s">
        <v>1</v>
      </c>
      <c r="D2" s="2" t="s">
        <v>2</v>
      </c>
      <c r="E2" s="3" t="s">
        <v>3</v>
      </c>
      <c r="F2" s="1" t="s">
        <v>4</v>
      </c>
      <c r="G2" s="1" t="s">
        <v>5</v>
      </c>
      <c r="H2" s="3" t="s">
        <v>6</v>
      </c>
      <c r="I2" s="3" t="s">
        <v>7</v>
      </c>
      <c r="J2" s="4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5" t="s">
        <v>13</v>
      </c>
      <c r="P2" s="6" t="s">
        <v>14</v>
      </c>
      <c r="Q2" s="7" t="s">
        <v>15</v>
      </c>
      <c r="R2" s="9" t="s">
        <v>16</v>
      </c>
      <c r="S2" s="8" t="s">
        <v>17</v>
      </c>
      <c r="T2" s="1" t="s">
        <v>18</v>
      </c>
      <c r="U2" s="3" t="s">
        <v>19</v>
      </c>
      <c r="V2" s="1" t="s">
        <v>20</v>
      </c>
      <c r="W2" s="1" t="s">
        <v>21</v>
      </c>
      <c r="X2" s="1" t="s">
        <v>22</v>
      </c>
    </row>
    <row r="3" spans="1:24" x14ac:dyDescent="0.35">
      <c r="A3" s="93" t="s">
        <v>260</v>
      </c>
      <c r="B3" s="94" t="s">
        <v>508</v>
      </c>
      <c r="C3" s="94" t="s">
        <v>509</v>
      </c>
      <c r="D3" s="95">
        <v>45280</v>
      </c>
      <c r="E3" s="96">
        <v>2575000</v>
      </c>
      <c r="F3" s="94" t="s">
        <v>35</v>
      </c>
      <c r="G3" s="94" t="s">
        <v>63</v>
      </c>
      <c r="H3" s="96">
        <v>2575000</v>
      </c>
      <c r="I3" s="96">
        <v>1146400</v>
      </c>
      <c r="J3" s="97">
        <v>0.44520388349514561</v>
      </c>
      <c r="K3" s="96">
        <v>3304098</v>
      </c>
      <c r="L3" s="96">
        <v>556146</v>
      </c>
      <c r="M3" s="98">
        <v>2018854</v>
      </c>
      <c r="N3" s="96">
        <v>3903340.9090900002</v>
      </c>
      <c r="O3" s="97">
        <v>0.5172118057376297</v>
      </c>
      <c r="P3" s="99">
        <v>41719</v>
      </c>
      <c r="Q3" s="100">
        <v>61.7224765694288</v>
      </c>
      <c r="R3" s="101"/>
      <c r="S3" s="101"/>
      <c r="T3" s="94" t="s">
        <v>72</v>
      </c>
      <c r="U3" s="96">
        <v>493356</v>
      </c>
      <c r="V3" s="94" t="s">
        <v>510</v>
      </c>
      <c r="W3" s="94"/>
      <c r="X3" s="94">
        <v>201</v>
      </c>
    </row>
    <row r="4" spans="1:24" x14ac:dyDescent="0.35">
      <c r="A4" s="10" t="s">
        <v>260</v>
      </c>
      <c r="B4" s="10" t="s">
        <v>144</v>
      </c>
      <c r="C4" s="10" t="s">
        <v>145</v>
      </c>
      <c r="D4" s="11">
        <v>45092</v>
      </c>
      <c r="E4" s="12">
        <v>65000</v>
      </c>
      <c r="F4" s="10" t="s">
        <v>35</v>
      </c>
      <c r="G4" s="10" t="s">
        <v>26</v>
      </c>
      <c r="H4" s="12">
        <v>65000</v>
      </c>
      <c r="I4" s="12">
        <v>35100</v>
      </c>
      <c r="J4" s="13">
        <v>0.54</v>
      </c>
      <c r="K4" s="12">
        <v>75799</v>
      </c>
      <c r="L4" s="12">
        <v>14577</v>
      </c>
      <c r="M4" s="12">
        <v>50423</v>
      </c>
      <c r="N4" s="12">
        <v>86963.068180000002</v>
      </c>
      <c r="O4" s="14">
        <v>0.57982084872663697</v>
      </c>
      <c r="P4" s="15">
        <v>1064</v>
      </c>
      <c r="Q4" s="16">
        <v>61.090225563909776</v>
      </c>
      <c r="R4" s="17"/>
      <c r="S4" s="18"/>
      <c r="T4" s="10" t="s">
        <v>98</v>
      </c>
      <c r="U4" s="12">
        <v>11326</v>
      </c>
      <c r="V4" s="10"/>
      <c r="W4" s="10"/>
      <c r="X4" s="10">
        <v>201</v>
      </c>
    </row>
    <row r="5" spans="1:24" x14ac:dyDescent="0.35">
      <c r="A5" s="19" t="s">
        <v>260</v>
      </c>
      <c r="B5" s="19" t="s">
        <v>114</v>
      </c>
      <c r="C5" s="19" t="s">
        <v>115</v>
      </c>
      <c r="D5" s="20">
        <v>45678</v>
      </c>
      <c r="E5" s="21">
        <v>220000</v>
      </c>
      <c r="F5" s="19" t="s">
        <v>35</v>
      </c>
      <c r="G5" s="19" t="s">
        <v>26</v>
      </c>
      <c r="H5" s="21">
        <v>220000</v>
      </c>
      <c r="I5" s="21">
        <v>138800</v>
      </c>
      <c r="J5" s="22">
        <f>I5/H5*100</f>
        <v>63.090909090909086</v>
      </c>
      <c r="K5" s="21">
        <v>295236</v>
      </c>
      <c r="L5" s="21">
        <v>8556</v>
      </c>
      <c r="M5" s="21">
        <f>H5-L5</f>
        <v>211444</v>
      </c>
      <c r="N5" s="21">
        <v>337270</v>
      </c>
      <c r="O5" s="23">
        <f>M5/N5</f>
        <v>0.626927980549708</v>
      </c>
      <c r="P5" s="24">
        <v>3720</v>
      </c>
      <c r="Q5" s="25">
        <f>M5/P5</f>
        <v>56.839784946236556</v>
      </c>
      <c r="R5" s="26" t="s">
        <v>97</v>
      </c>
      <c r="S5" s="27">
        <f>ABS(M38-O5)*100</f>
        <v>62.692798054970801</v>
      </c>
      <c r="T5" s="19" t="s">
        <v>28</v>
      </c>
      <c r="U5" s="21">
        <v>8556</v>
      </c>
      <c r="V5" s="19" t="s">
        <v>28</v>
      </c>
      <c r="W5" s="19" t="s">
        <v>30</v>
      </c>
      <c r="X5" s="19" t="s">
        <v>31</v>
      </c>
    </row>
    <row r="6" spans="1:24" x14ac:dyDescent="0.35">
      <c r="A6" s="19" t="s">
        <v>260</v>
      </c>
      <c r="B6" s="19" t="s">
        <v>506</v>
      </c>
      <c r="C6" s="19" t="s">
        <v>507</v>
      </c>
      <c r="D6" s="20">
        <v>45342</v>
      </c>
      <c r="E6" s="21">
        <v>141000</v>
      </c>
      <c r="F6" s="19" t="s">
        <v>35</v>
      </c>
      <c r="G6" s="19" t="s">
        <v>26</v>
      </c>
      <c r="H6" s="21">
        <v>141000</v>
      </c>
      <c r="I6" s="21">
        <v>69900</v>
      </c>
      <c r="J6" s="22">
        <v>0.49574468085106382</v>
      </c>
      <c r="K6" s="21">
        <v>143513</v>
      </c>
      <c r="L6" s="21">
        <v>59444</v>
      </c>
      <c r="M6" s="21">
        <v>81556</v>
      </c>
      <c r="N6" s="21">
        <v>119416.19318</v>
      </c>
      <c r="O6" s="23">
        <v>0.68295595285865396</v>
      </c>
      <c r="P6" s="24">
        <v>1651</v>
      </c>
      <c r="Q6" s="25">
        <v>85.402786190187769</v>
      </c>
      <c r="R6" s="26"/>
      <c r="S6" s="27"/>
      <c r="T6" s="19" t="s">
        <v>98</v>
      </c>
      <c r="U6" s="21">
        <v>54000</v>
      </c>
      <c r="V6" s="19"/>
      <c r="W6" s="19"/>
      <c r="X6" s="19">
        <v>201</v>
      </c>
    </row>
    <row r="7" spans="1:24" x14ac:dyDescent="0.35">
      <c r="A7" s="10" t="s">
        <v>260</v>
      </c>
      <c r="B7" s="10" t="s">
        <v>200</v>
      </c>
      <c r="C7" s="10" t="s">
        <v>201</v>
      </c>
      <c r="D7" s="11">
        <v>45166</v>
      </c>
      <c r="E7" s="12">
        <v>495000</v>
      </c>
      <c r="F7" s="10" t="s">
        <v>35</v>
      </c>
      <c r="G7" s="10" t="s">
        <v>26</v>
      </c>
      <c r="H7" s="12">
        <v>495000</v>
      </c>
      <c r="I7" s="12">
        <v>276400</v>
      </c>
      <c r="J7" s="13">
        <f>I7/H7*100</f>
        <v>55.838383838383841</v>
      </c>
      <c r="K7" s="12">
        <v>576625</v>
      </c>
      <c r="L7" s="12">
        <v>102147</v>
      </c>
      <c r="M7" s="12">
        <f>H7-L7</f>
        <v>392853</v>
      </c>
      <c r="N7" s="12">
        <v>558209</v>
      </c>
      <c r="O7" s="14">
        <f>M7/N7</f>
        <v>0.70377403445662823</v>
      </c>
      <c r="P7" s="15">
        <v>6430</v>
      </c>
      <c r="Q7" s="16">
        <f>M7/P7</f>
        <v>61.096889580093311</v>
      </c>
      <c r="R7" s="17" t="s">
        <v>97</v>
      </c>
      <c r="S7" s="18" t="e">
        <f>ABS(#REF!-O7)*100</f>
        <v>#REF!</v>
      </c>
      <c r="T7" s="10" t="s">
        <v>98</v>
      </c>
      <c r="U7" s="12">
        <v>85019</v>
      </c>
      <c r="V7" s="10" t="s">
        <v>28</v>
      </c>
      <c r="W7" s="10" t="s">
        <v>30</v>
      </c>
      <c r="X7" s="10" t="s">
        <v>31</v>
      </c>
    </row>
    <row r="8" spans="1:24" x14ac:dyDescent="0.35">
      <c r="A8" s="10" t="s">
        <v>260</v>
      </c>
      <c r="B8" s="10" t="s">
        <v>144</v>
      </c>
      <c r="C8" s="10" t="s">
        <v>145</v>
      </c>
      <c r="D8" s="11">
        <v>45092</v>
      </c>
      <c r="E8" s="12">
        <v>65000</v>
      </c>
      <c r="F8" s="10" t="s">
        <v>25</v>
      </c>
      <c r="G8" s="10" t="s">
        <v>26</v>
      </c>
      <c r="H8" s="12">
        <v>65000</v>
      </c>
      <c r="I8" s="12">
        <v>35100</v>
      </c>
      <c r="J8" s="13">
        <f>I8/H8*100</f>
        <v>54</v>
      </c>
      <c r="K8" s="12">
        <v>74820</v>
      </c>
      <c r="L8" s="12">
        <v>13125</v>
      </c>
      <c r="M8" s="12">
        <f>H8-L8</f>
        <v>51875</v>
      </c>
      <c r="N8" s="12">
        <v>72582</v>
      </c>
      <c r="O8" s="14">
        <f>M8/N8</f>
        <v>0.71470888098977703</v>
      </c>
      <c r="P8" s="15">
        <v>1008</v>
      </c>
      <c r="Q8" s="16">
        <f>M8/P8</f>
        <v>51.463293650793652</v>
      </c>
      <c r="R8" s="17" t="s">
        <v>97</v>
      </c>
      <c r="S8" s="18" t="e">
        <f>ABS(#REF!-O8)*100</f>
        <v>#REF!</v>
      </c>
      <c r="T8" s="10" t="s">
        <v>98</v>
      </c>
      <c r="U8" s="12">
        <v>13125</v>
      </c>
      <c r="V8" s="10" t="s">
        <v>28</v>
      </c>
      <c r="W8" s="10" t="s">
        <v>30</v>
      </c>
      <c r="X8" s="10" t="s">
        <v>31</v>
      </c>
    </row>
    <row r="9" spans="1:24" x14ac:dyDescent="0.35">
      <c r="A9" s="19" t="s">
        <v>260</v>
      </c>
      <c r="B9" s="19" t="s">
        <v>193</v>
      </c>
      <c r="C9" s="19" t="s">
        <v>194</v>
      </c>
      <c r="D9" s="20">
        <v>45196</v>
      </c>
      <c r="E9" s="21">
        <v>1645000</v>
      </c>
      <c r="F9" s="19" t="s">
        <v>25</v>
      </c>
      <c r="G9" s="19" t="s">
        <v>26</v>
      </c>
      <c r="H9" s="21">
        <v>1645000</v>
      </c>
      <c r="I9" s="21">
        <v>715400</v>
      </c>
      <c r="J9" s="22">
        <f>I9/H9*100</f>
        <v>43.48936170212766</v>
      </c>
      <c r="K9" s="21">
        <v>1650447</v>
      </c>
      <c r="L9" s="21">
        <v>375891</v>
      </c>
      <c r="M9" s="21">
        <f>H9-L9</f>
        <v>1269109</v>
      </c>
      <c r="N9" s="21">
        <v>1499477</v>
      </c>
      <c r="O9" s="23">
        <f>M9/N9</f>
        <v>0.84636776689472393</v>
      </c>
      <c r="P9" s="24">
        <v>19920</v>
      </c>
      <c r="Q9" s="25">
        <f>M9/P9</f>
        <v>63.710291164658635</v>
      </c>
      <c r="R9" s="26" t="s">
        <v>97</v>
      </c>
      <c r="S9" s="27" t="e">
        <f>ABS(#REF!-O9)*100</f>
        <v>#REF!</v>
      </c>
      <c r="T9" s="19" t="s">
        <v>98</v>
      </c>
      <c r="U9" s="21">
        <v>353165</v>
      </c>
      <c r="V9" s="19" t="s">
        <v>28</v>
      </c>
      <c r="W9" s="19" t="s">
        <v>30</v>
      </c>
      <c r="X9" s="19" t="s">
        <v>31</v>
      </c>
    </row>
    <row r="10" spans="1:24" x14ac:dyDescent="0.35">
      <c r="A10" s="19" t="s">
        <v>380</v>
      </c>
      <c r="B10" s="19" t="s">
        <v>511</v>
      </c>
      <c r="C10" s="19" t="s">
        <v>512</v>
      </c>
      <c r="D10" s="20">
        <v>45635</v>
      </c>
      <c r="E10" s="21">
        <v>320000</v>
      </c>
      <c r="F10" s="19" t="s">
        <v>35</v>
      </c>
      <c r="G10" s="19" t="s">
        <v>392</v>
      </c>
      <c r="H10" s="21">
        <v>320000</v>
      </c>
      <c r="I10" s="21">
        <v>140200</v>
      </c>
      <c r="J10" s="22">
        <v>0.43812499999999999</v>
      </c>
      <c r="K10" s="21">
        <v>270095</v>
      </c>
      <c r="L10" s="21">
        <v>79325</v>
      </c>
      <c r="M10" s="21">
        <v>240675</v>
      </c>
      <c r="N10" s="21">
        <v>270980.11364</v>
      </c>
      <c r="O10" s="23">
        <v>0.88816480577515489</v>
      </c>
      <c r="P10" s="24">
        <v>4407</v>
      </c>
      <c r="Q10" s="25">
        <v>72.611754027683233</v>
      </c>
      <c r="R10" s="26"/>
      <c r="S10" s="27"/>
      <c r="T10" s="19" t="s">
        <v>505</v>
      </c>
      <c r="U10" s="21">
        <v>66211</v>
      </c>
      <c r="V10" s="19"/>
      <c r="W10" s="19"/>
      <c r="X10" s="19">
        <v>201</v>
      </c>
    </row>
    <row r="11" spans="1:24" x14ac:dyDescent="0.35">
      <c r="A11" s="19" t="s">
        <v>260</v>
      </c>
      <c r="B11" s="19" t="s">
        <v>202</v>
      </c>
      <c r="C11" s="19" t="s">
        <v>203</v>
      </c>
      <c r="D11" s="20">
        <v>45659</v>
      </c>
      <c r="E11" s="21">
        <v>2300000</v>
      </c>
      <c r="F11" s="19" t="s">
        <v>25</v>
      </c>
      <c r="G11" s="19" t="s">
        <v>26</v>
      </c>
      <c r="H11" s="21">
        <v>2300000</v>
      </c>
      <c r="I11" s="21">
        <v>998100</v>
      </c>
      <c r="J11" s="22">
        <f>I11/H11*100</f>
        <v>43.395652173913042</v>
      </c>
      <c r="K11" s="21">
        <v>2092346</v>
      </c>
      <c r="L11" s="21">
        <v>382030</v>
      </c>
      <c r="M11" s="21">
        <f>H11-L11</f>
        <v>1917970</v>
      </c>
      <c r="N11" s="21">
        <v>2012136</v>
      </c>
      <c r="O11" s="23">
        <f>M11/N11</f>
        <v>0.95320097647475122</v>
      </c>
      <c r="P11" s="24">
        <v>12000</v>
      </c>
      <c r="Q11" s="25">
        <f>M11/P11</f>
        <v>159.83083333333335</v>
      </c>
      <c r="R11" s="26" t="s">
        <v>97</v>
      </c>
      <c r="S11" s="27" t="e">
        <f>ABS(#REF!-O11)*100</f>
        <v>#REF!</v>
      </c>
      <c r="T11" s="19" t="s">
        <v>28</v>
      </c>
      <c r="U11" s="21">
        <v>329058</v>
      </c>
      <c r="V11" s="19" t="s">
        <v>28</v>
      </c>
      <c r="W11" s="19" t="s">
        <v>30</v>
      </c>
      <c r="X11" s="19" t="s">
        <v>31</v>
      </c>
    </row>
    <row r="12" spans="1:24" x14ac:dyDescent="0.35">
      <c r="A12" s="93" t="s">
        <v>396</v>
      </c>
      <c r="B12" s="94" t="s">
        <v>493</v>
      </c>
      <c r="C12" s="94" t="s">
        <v>494</v>
      </c>
      <c r="D12" s="95">
        <v>45442</v>
      </c>
      <c r="E12" s="96">
        <v>450000</v>
      </c>
      <c r="F12" s="94" t="s">
        <v>35</v>
      </c>
      <c r="G12" s="94" t="s">
        <v>26</v>
      </c>
      <c r="H12" s="96">
        <v>450000</v>
      </c>
      <c r="I12" s="96">
        <v>211700</v>
      </c>
      <c r="J12" s="97">
        <v>0.47044444444444444</v>
      </c>
      <c r="K12" s="96">
        <v>358249</v>
      </c>
      <c r="L12" s="96">
        <v>100199</v>
      </c>
      <c r="M12" s="98">
        <v>349801</v>
      </c>
      <c r="N12" s="96">
        <v>366548.29544999998</v>
      </c>
      <c r="O12" s="97">
        <v>0.95431080799478318</v>
      </c>
      <c r="P12" s="99">
        <v>2524</v>
      </c>
      <c r="Q12" s="100">
        <v>178.28843106180665</v>
      </c>
      <c r="R12" s="101"/>
      <c r="S12" s="101"/>
      <c r="T12" s="94" t="s">
        <v>495</v>
      </c>
      <c r="U12" s="96">
        <v>88860</v>
      </c>
      <c r="V12" s="94"/>
      <c r="W12" s="94"/>
      <c r="X12" s="94">
        <v>201</v>
      </c>
    </row>
    <row r="13" spans="1:24" x14ac:dyDescent="0.35">
      <c r="A13" s="19" t="s">
        <v>396</v>
      </c>
      <c r="B13" s="19" t="s">
        <v>496</v>
      </c>
      <c r="C13" s="19" t="s">
        <v>497</v>
      </c>
      <c r="D13" s="20">
        <v>45247</v>
      </c>
      <c r="E13" s="21">
        <v>300000</v>
      </c>
      <c r="F13" s="19" t="s">
        <v>35</v>
      </c>
      <c r="G13" s="19" t="s">
        <v>26</v>
      </c>
      <c r="H13" s="21">
        <v>300000</v>
      </c>
      <c r="I13" s="21">
        <v>148400</v>
      </c>
      <c r="J13" s="22">
        <v>0.49466666666666664</v>
      </c>
      <c r="K13" s="21">
        <v>235796</v>
      </c>
      <c r="L13" s="21">
        <v>84194</v>
      </c>
      <c r="M13" s="21">
        <v>215806</v>
      </c>
      <c r="N13" s="21">
        <v>215343.75</v>
      </c>
      <c r="O13" s="23">
        <v>1.0021465679872297</v>
      </c>
      <c r="P13" s="24">
        <v>2709</v>
      </c>
      <c r="Q13" s="25">
        <v>110.74197120708749</v>
      </c>
      <c r="R13" s="26"/>
      <c r="S13" s="27"/>
      <c r="T13" s="19" t="s">
        <v>72</v>
      </c>
      <c r="U13" s="21">
        <v>77100</v>
      </c>
      <c r="V13" s="19"/>
      <c r="W13" s="19"/>
      <c r="X13" s="19">
        <v>201</v>
      </c>
    </row>
    <row r="14" spans="1:24" x14ac:dyDescent="0.35">
      <c r="A14" s="10" t="s">
        <v>260</v>
      </c>
      <c r="B14" s="10" t="s">
        <v>142</v>
      </c>
      <c r="C14" s="10" t="s">
        <v>143</v>
      </c>
      <c r="D14" s="11">
        <v>45506</v>
      </c>
      <c r="E14" s="12">
        <v>128000</v>
      </c>
      <c r="F14" s="10" t="s">
        <v>25</v>
      </c>
      <c r="G14" s="10" t="s">
        <v>26</v>
      </c>
      <c r="H14" s="12">
        <v>128000</v>
      </c>
      <c r="I14" s="12">
        <v>51700</v>
      </c>
      <c r="J14" s="13">
        <f>I14/H14*100</f>
        <v>40.390625</v>
      </c>
      <c r="K14" s="12">
        <v>107438</v>
      </c>
      <c r="L14" s="12">
        <v>18134</v>
      </c>
      <c r="M14" s="12">
        <f>H14-L14</f>
        <v>109866</v>
      </c>
      <c r="N14" s="12">
        <v>105063</v>
      </c>
      <c r="O14" s="14">
        <f>M14/N14</f>
        <v>1.0457154278861254</v>
      </c>
      <c r="P14" s="15">
        <v>1512</v>
      </c>
      <c r="Q14" s="16">
        <f>M14/P14</f>
        <v>72.662698412698418</v>
      </c>
      <c r="R14" s="17" t="s">
        <v>97</v>
      </c>
      <c r="S14" s="18" t="e">
        <f>ABS(#REF!-O14)*100</f>
        <v>#REF!</v>
      </c>
      <c r="T14" s="10" t="s">
        <v>98</v>
      </c>
      <c r="U14" s="12">
        <v>18134</v>
      </c>
      <c r="V14" s="10" t="s">
        <v>28</v>
      </c>
      <c r="W14" s="10" t="s">
        <v>30</v>
      </c>
      <c r="X14" s="10" t="s">
        <v>31</v>
      </c>
    </row>
    <row r="15" spans="1:24" x14ac:dyDescent="0.35">
      <c r="A15" s="93" t="s">
        <v>484</v>
      </c>
      <c r="B15" s="94" t="s">
        <v>513</v>
      </c>
      <c r="C15" s="94" t="s">
        <v>514</v>
      </c>
      <c r="D15" s="95">
        <v>45271</v>
      </c>
      <c r="E15" s="96">
        <v>312000</v>
      </c>
      <c r="F15" s="94" t="s">
        <v>35</v>
      </c>
      <c r="G15" s="94" t="s">
        <v>26</v>
      </c>
      <c r="H15" s="96">
        <v>312000</v>
      </c>
      <c r="I15" s="96">
        <v>92800</v>
      </c>
      <c r="J15" s="97">
        <v>0.29743589743589743</v>
      </c>
      <c r="K15" s="96">
        <v>208227</v>
      </c>
      <c r="L15" s="96">
        <v>22015</v>
      </c>
      <c r="M15" s="98">
        <v>289985</v>
      </c>
      <c r="N15" s="96">
        <v>264505.68182</v>
      </c>
      <c r="O15" s="97">
        <v>1.0963280561864794</v>
      </c>
      <c r="P15" s="99">
        <v>4267</v>
      </c>
      <c r="Q15" s="100">
        <v>73.11928755565971</v>
      </c>
      <c r="R15" s="101"/>
      <c r="S15" s="101"/>
      <c r="T15" s="94" t="s">
        <v>515</v>
      </c>
      <c r="U15" s="96">
        <v>22015</v>
      </c>
      <c r="V15" s="94"/>
      <c r="W15" s="94"/>
      <c r="X15" s="94">
        <v>201</v>
      </c>
    </row>
    <row r="16" spans="1:24" x14ac:dyDescent="0.35">
      <c r="A16" s="93" t="s">
        <v>260</v>
      </c>
      <c r="B16" s="94" t="s">
        <v>116</v>
      </c>
      <c r="C16" s="94" t="s">
        <v>117</v>
      </c>
      <c r="D16" s="95">
        <v>45177</v>
      </c>
      <c r="E16" s="96">
        <v>380000</v>
      </c>
      <c r="F16" s="94" t="s">
        <v>25</v>
      </c>
      <c r="G16" s="94" t="s">
        <v>26</v>
      </c>
      <c r="H16" s="96">
        <v>380000</v>
      </c>
      <c r="I16" s="96">
        <v>129900</v>
      </c>
      <c r="J16" s="97">
        <f>I16/H16*100</f>
        <v>34.184210526315788</v>
      </c>
      <c r="K16" s="96">
        <v>280266</v>
      </c>
      <c r="L16" s="96">
        <v>44620</v>
      </c>
      <c r="M16" s="98">
        <f>H16-L16</f>
        <v>335380</v>
      </c>
      <c r="N16" s="96">
        <v>277230</v>
      </c>
      <c r="O16" s="97">
        <f>M16/N16</f>
        <v>1.2097536341665764</v>
      </c>
      <c r="P16" s="99">
        <v>2968</v>
      </c>
      <c r="Q16" s="100">
        <f>M16/P16</f>
        <v>112.99865229110512</v>
      </c>
      <c r="R16" s="101" t="s">
        <v>97</v>
      </c>
      <c r="S16" s="101">
        <f>ABS(M34-O16)*100</f>
        <v>120.97536341665764</v>
      </c>
      <c r="T16" s="94" t="s">
        <v>98</v>
      </c>
      <c r="U16" s="96">
        <v>32085</v>
      </c>
      <c r="V16" s="94" t="s">
        <v>28</v>
      </c>
      <c r="W16" s="94" t="s">
        <v>30</v>
      </c>
      <c r="X16" s="94" t="s">
        <v>31</v>
      </c>
    </row>
    <row r="17" spans="1:24" x14ac:dyDescent="0.35">
      <c r="A17" s="10" t="s">
        <v>260</v>
      </c>
      <c r="B17" s="10" t="s">
        <v>70</v>
      </c>
      <c r="C17" s="10" t="s">
        <v>71</v>
      </c>
      <c r="D17" s="11">
        <v>45289</v>
      </c>
      <c r="E17" s="12">
        <v>260000</v>
      </c>
      <c r="F17" s="10" t="s">
        <v>25</v>
      </c>
      <c r="G17" s="10" t="s">
        <v>58</v>
      </c>
      <c r="H17" s="12">
        <v>260000</v>
      </c>
      <c r="I17" s="12">
        <v>87600</v>
      </c>
      <c r="J17" s="13">
        <f>I17/H17*100</f>
        <v>33.692307692307693</v>
      </c>
      <c r="K17" s="12">
        <v>210031</v>
      </c>
      <c r="L17" s="12">
        <v>20807</v>
      </c>
      <c r="M17" s="12">
        <f>H17-L17</f>
        <v>239193</v>
      </c>
      <c r="N17" s="12">
        <v>185513</v>
      </c>
      <c r="O17" s="14">
        <f>M17/N17</f>
        <v>1.2893597753257184</v>
      </c>
      <c r="P17" s="15">
        <v>2824</v>
      </c>
      <c r="Q17" s="16">
        <f>M17/P17</f>
        <v>84.700070821529749</v>
      </c>
      <c r="R17" s="17" t="s">
        <v>59</v>
      </c>
      <c r="S17" s="18">
        <f>ABS(O139-O17)*100</f>
        <v>128.93597753257185</v>
      </c>
      <c r="T17" s="10" t="s">
        <v>72</v>
      </c>
      <c r="U17" s="12">
        <v>18630</v>
      </c>
      <c r="V17" s="10" t="s">
        <v>28</v>
      </c>
      <c r="W17" s="10" t="s">
        <v>30</v>
      </c>
      <c r="X17" s="10" t="s">
        <v>31</v>
      </c>
    </row>
    <row r="18" spans="1:24" x14ac:dyDescent="0.35">
      <c r="A18" s="10" t="s">
        <v>430</v>
      </c>
      <c r="B18" s="10" t="s">
        <v>489</v>
      </c>
      <c r="C18" s="10" t="s">
        <v>490</v>
      </c>
      <c r="D18" s="11">
        <v>45618</v>
      </c>
      <c r="E18" s="12">
        <v>325000</v>
      </c>
      <c r="F18" s="10" t="s">
        <v>35</v>
      </c>
      <c r="G18" s="10" t="s">
        <v>392</v>
      </c>
      <c r="H18" s="12">
        <v>325000</v>
      </c>
      <c r="I18" s="12">
        <v>155600</v>
      </c>
      <c r="J18" s="13">
        <v>0.47876923076923078</v>
      </c>
      <c r="K18" s="12">
        <v>196377</v>
      </c>
      <c r="L18" s="12">
        <v>53203</v>
      </c>
      <c r="M18" s="12">
        <v>271797</v>
      </c>
      <c r="N18" s="12">
        <v>203372.15909</v>
      </c>
      <c r="O18" s="14">
        <v>1.3364513668742601</v>
      </c>
      <c r="P18" s="15">
        <v>2014</v>
      </c>
      <c r="Q18" s="16">
        <v>161.37040714995035</v>
      </c>
      <c r="R18" s="17"/>
      <c r="S18" s="18"/>
      <c r="T18" s="10" t="s">
        <v>98</v>
      </c>
      <c r="U18" s="12">
        <v>41235</v>
      </c>
      <c r="V18" s="10"/>
      <c r="W18" s="10"/>
      <c r="X18" s="10">
        <v>201</v>
      </c>
    </row>
    <row r="19" spans="1:24" x14ac:dyDescent="0.35">
      <c r="A19" s="19" t="s">
        <v>446</v>
      </c>
      <c r="B19" s="19" t="s">
        <v>502</v>
      </c>
      <c r="C19" s="19" t="s">
        <v>503</v>
      </c>
      <c r="D19" s="20">
        <v>45616</v>
      </c>
      <c r="E19" s="21">
        <v>790000</v>
      </c>
      <c r="F19" s="19" t="s">
        <v>504</v>
      </c>
      <c r="G19" s="19" t="s">
        <v>392</v>
      </c>
      <c r="H19" s="21">
        <v>790000</v>
      </c>
      <c r="I19" s="21">
        <v>224700</v>
      </c>
      <c r="J19" s="22">
        <v>0.28443037974683544</v>
      </c>
      <c r="K19" s="21">
        <v>581691</v>
      </c>
      <c r="L19" s="21">
        <v>81144</v>
      </c>
      <c r="M19" s="21">
        <v>708856</v>
      </c>
      <c r="N19" s="21">
        <v>466493.01024999999</v>
      </c>
      <c r="O19" s="23">
        <v>1.5195425964048515</v>
      </c>
      <c r="P19" s="24">
        <v>4872</v>
      </c>
      <c r="Q19" s="25">
        <v>162.15106732348113</v>
      </c>
      <c r="R19" s="26"/>
      <c r="S19" s="27"/>
      <c r="T19" s="19" t="s">
        <v>505</v>
      </c>
      <c r="U19" s="21">
        <v>69915</v>
      </c>
      <c r="V19" s="19"/>
      <c r="W19" s="19"/>
      <c r="X19" s="19">
        <v>201</v>
      </c>
    </row>
    <row r="20" spans="1:24" x14ac:dyDescent="0.35">
      <c r="A20" s="93" t="s">
        <v>446</v>
      </c>
      <c r="B20" s="94" t="s">
        <v>498</v>
      </c>
      <c r="C20" s="94" t="s">
        <v>499</v>
      </c>
      <c r="D20" s="95">
        <v>45702</v>
      </c>
      <c r="E20" s="96">
        <v>160000</v>
      </c>
      <c r="F20" s="94" t="s">
        <v>500</v>
      </c>
      <c r="G20" s="94" t="s">
        <v>63</v>
      </c>
      <c r="H20" s="96">
        <v>160000</v>
      </c>
      <c r="I20" s="96">
        <v>64000</v>
      </c>
      <c r="J20" s="97">
        <v>0.4</v>
      </c>
      <c r="K20" s="96">
        <v>96930</v>
      </c>
      <c r="L20" s="96">
        <v>42772</v>
      </c>
      <c r="M20" s="98">
        <v>117228</v>
      </c>
      <c r="N20" s="96">
        <v>76928.977270000003</v>
      </c>
      <c r="O20" s="97">
        <v>1.5238471140538015</v>
      </c>
      <c r="P20" s="99">
        <v>930</v>
      </c>
      <c r="Q20" s="100">
        <v>172.04301075268816</v>
      </c>
      <c r="R20" s="101"/>
      <c r="S20" s="101"/>
      <c r="T20" s="94" t="s">
        <v>72</v>
      </c>
      <c r="U20" s="96">
        <v>30240</v>
      </c>
      <c r="V20" s="94" t="s">
        <v>501</v>
      </c>
      <c r="W20" s="94"/>
      <c r="X20" s="94">
        <v>201</v>
      </c>
    </row>
    <row r="21" spans="1:24" x14ac:dyDescent="0.35">
      <c r="A21" s="93" t="s">
        <v>260</v>
      </c>
      <c r="B21" s="94" t="s">
        <v>140</v>
      </c>
      <c r="C21" s="94" t="s">
        <v>141</v>
      </c>
      <c r="D21" s="95">
        <v>45083</v>
      </c>
      <c r="E21" s="96">
        <v>300000</v>
      </c>
      <c r="F21" s="94" t="s">
        <v>35</v>
      </c>
      <c r="G21" s="94" t="s">
        <v>26</v>
      </c>
      <c r="H21" s="96">
        <v>300000</v>
      </c>
      <c r="I21" s="96">
        <v>88500</v>
      </c>
      <c r="J21" s="97">
        <f>I21/H21*100</f>
        <v>29.5</v>
      </c>
      <c r="K21" s="96">
        <v>192495</v>
      </c>
      <c r="L21" s="96">
        <v>72720</v>
      </c>
      <c r="M21" s="98">
        <f>H21-L21</f>
        <v>227280</v>
      </c>
      <c r="N21" s="96">
        <v>140911</v>
      </c>
      <c r="O21" s="97">
        <f>M21/N21</f>
        <v>1.612932986069221</v>
      </c>
      <c r="P21" s="99">
        <v>2604</v>
      </c>
      <c r="Q21" s="100">
        <f>M21/P21</f>
        <v>87.281105990783416</v>
      </c>
      <c r="R21" s="101" t="s">
        <v>97</v>
      </c>
      <c r="S21" s="101">
        <f>ABS(O51-O21)*100</f>
        <v>161.29329860692209</v>
      </c>
      <c r="T21" s="94" t="s">
        <v>72</v>
      </c>
      <c r="U21" s="96">
        <v>58811</v>
      </c>
      <c r="V21" s="94" t="s">
        <v>28</v>
      </c>
      <c r="W21" s="94" t="s">
        <v>30</v>
      </c>
      <c r="X21" s="94" t="s">
        <v>31</v>
      </c>
    </row>
    <row r="22" spans="1:24" x14ac:dyDescent="0.35">
      <c r="A22" s="19" t="s">
        <v>430</v>
      </c>
      <c r="B22" s="19" t="s">
        <v>491</v>
      </c>
      <c r="C22" s="19" t="s">
        <v>492</v>
      </c>
      <c r="D22" s="20">
        <v>45468</v>
      </c>
      <c r="E22" s="21">
        <v>290000</v>
      </c>
      <c r="F22" s="19" t="s">
        <v>35</v>
      </c>
      <c r="G22" s="19" t="s">
        <v>26</v>
      </c>
      <c r="H22" s="21">
        <v>290000</v>
      </c>
      <c r="I22" s="21">
        <v>74300</v>
      </c>
      <c r="J22" s="22">
        <v>0.25620689655172413</v>
      </c>
      <c r="K22" s="21">
        <v>126988</v>
      </c>
      <c r="L22" s="21">
        <v>34513</v>
      </c>
      <c r="M22" s="21">
        <v>255487</v>
      </c>
      <c r="N22" s="21">
        <v>131356.53409</v>
      </c>
      <c r="O22" s="23">
        <v>1.9449888943092164</v>
      </c>
      <c r="P22" s="24">
        <v>1590</v>
      </c>
      <c r="Q22" s="25">
        <v>182.38993710691824</v>
      </c>
      <c r="R22" s="26"/>
      <c r="S22" s="27"/>
      <c r="T22" s="19" t="s">
        <v>72</v>
      </c>
      <c r="U22" s="21">
        <v>24000</v>
      </c>
      <c r="V22" s="19"/>
      <c r="W22" s="19"/>
      <c r="X22" s="19">
        <v>201</v>
      </c>
    </row>
    <row r="23" spans="1:24" x14ac:dyDescent="0.35">
      <c r="A23" s="10" t="s">
        <v>260</v>
      </c>
      <c r="B23" s="10" t="s">
        <v>134</v>
      </c>
      <c r="C23" s="10" t="s">
        <v>135</v>
      </c>
      <c r="D23" s="11">
        <v>45646</v>
      </c>
      <c r="E23" s="12">
        <v>1692500</v>
      </c>
      <c r="F23" s="10" t="s">
        <v>25</v>
      </c>
      <c r="G23" s="10" t="s">
        <v>26</v>
      </c>
      <c r="H23" s="12">
        <v>1692500</v>
      </c>
      <c r="I23" s="12">
        <v>407400</v>
      </c>
      <c r="J23" s="13">
        <f>I23/H23*100</f>
        <v>24.070901033973414</v>
      </c>
      <c r="K23" s="12">
        <v>848632</v>
      </c>
      <c r="L23" s="12">
        <v>303001</v>
      </c>
      <c r="M23" s="12">
        <f>H23-L23</f>
        <v>1389499</v>
      </c>
      <c r="N23" s="12">
        <v>641918</v>
      </c>
      <c r="O23" s="14">
        <f>M23/N23</f>
        <v>2.1646051364816068</v>
      </c>
      <c r="P23" s="15">
        <v>10992</v>
      </c>
      <c r="Q23" s="16">
        <f>M23/P23</f>
        <v>126.41002547307133</v>
      </c>
      <c r="R23" s="17" t="s">
        <v>97</v>
      </c>
      <c r="S23" s="18">
        <f>ABS(M54-O23)*100</f>
        <v>216.46051364816068</v>
      </c>
      <c r="T23" s="10" t="s">
        <v>28</v>
      </c>
      <c r="U23" s="12">
        <v>278841</v>
      </c>
      <c r="V23" s="10" t="s">
        <v>28</v>
      </c>
      <c r="W23" s="10" t="s">
        <v>30</v>
      </c>
      <c r="X23" s="10" t="s">
        <v>31</v>
      </c>
    </row>
    <row r="24" spans="1:24" ht="15" thickBot="1" x14ac:dyDescent="0.4">
      <c r="A24" s="10" t="s">
        <v>260</v>
      </c>
      <c r="B24" s="10" t="s">
        <v>108</v>
      </c>
      <c r="C24" s="10" t="s">
        <v>109</v>
      </c>
      <c r="D24" s="11">
        <v>45035</v>
      </c>
      <c r="E24" s="12">
        <v>380000</v>
      </c>
      <c r="F24" s="10" t="s">
        <v>25</v>
      </c>
      <c r="G24" s="10" t="s">
        <v>63</v>
      </c>
      <c r="H24" s="12">
        <v>380000</v>
      </c>
      <c r="I24" s="12">
        <v>76500</v>
      </c>
      <c r="J24" s="13">
        <f>I24/H24*100</f>
        <v>20.131578947368421</v>
      </c>
      <c r="K24" s="12">
        <v>175634</v>
      </c>
      <c r="L24" s="12">
        <v>49663</v>
      </c>
      <c r="M24" s="12">
        <f>H24-L24</f>
        <v>330337</v>
      </c>
      <c r="N24" s="12">
        <v>148201</v>
      </c>
      <c r="O24" s="14">
        <f>M24/N24</f>
        <v>2.2289795615414203</v>
      </c>
      <c r="P24" s="15">
        <v>1572</v>
      </c>
      <c r="Q24" s="16">
        <f>M24/P24</f>
        <v>210.13804071246818</v>
      </c>
      <c r="R24" s="17" t="s">
        <v>97</v>
      </c>
      <c r="S24" s="18">
        <f>ABS(O103-O24)*100</f>
        <v>222.89795615414204</v>
      </c>
      <c r="T24" s="10" t="s">
        <v>72</v>
      </c>
      <c r="U24" s="12">
        <v>46000</v>
      </c>
      <c r="V24" s="10" t="s">
        <v>110</v>
      </c>
      <c r="W24" s="10" t="s">
        <v>30</v>
      </c>
      <c r="X24" s="10" t="s">
        <v>31</v>
      </c>
    </row>
    <row r="25" spans="1:24" ht="15" thickTop="1" x14ac:dyDescent="0.35">
      <c r="A25" s="37"/>
      <c r="B25" s="37"/>
      <c r="C25" s="37"/>
      <c r="D25" s="38" t="s">
        <v>251</v>
      </c>
      <c r="E25" s="39">
        <f>+SUM(E3:E24)</f>
        <v>13593500</v>
      </c>
      <c r="F25" s="37"/>
      <c r="G25" s="37"/>
      <c r="H25" s="39">
        <f>+SUM(H3:H24)</f>
        <v>13593500</v>
      </c>
      <c r="I25" s="39">
        <f>+SUM(I3:I24)</f>
        <v>5368500</v>
      </c>
      <c r="J25" s="40"/>
      <c r="K25" s="39">
        <f>+SUM(K3:K24)</f>
        <v>12101733</v>
      </c>
      <c r="L25" s="39"/>
      <c r="M25" s="39">
        <f>+SUM(M3:M24)</f>
        <v>11075274</v>
      </c>
      <c r="N25" s="39">
        <f>+SUM(N3:N24)</f>
        <v>12083758.692059999</v>
      </c>
      <c r="O25" s="41"/>
      <c r="P25" s="42"/>
      <c r="Q25" s="43">
        <f>AVERAGE(Q3:Q24)</f>
        <v>109.45741094934424</v>
      </c>
      <c r="R25" s="44"/>
      <c r="S25" s="45">
        <f>ABS(O27-O26)*100</f>
        <v>23.991672683407963</v>
      </c>
      <c r="T25" s="37"/>
      <c r="U25" s="37"/>
      <c r="V25" s="39"/>
      <c r="W25" s="37"/>
      <c r="X25" s="37"/>
    </row>
    <row r="26" spans="1:24" x14ac:dyDescent="0.35">
      <c r="A26" s="28"/>
      <c r="B26" s="28"/>
      <c r="C26" s="28"/>
      <c r="D26" s="29"/>
      <c r="E26" s="30"/>
      <c r="F26" s="28"/>
      <c r="G26" s="28"/>
      <c r="H26" s="30"/>
      <c r="I26" s="30" t="s">
        <v>252</v>
      </c>
      <c r="J26" s="31">
        <f>I25/H25*100</f>
        <v>39.493140103726041</v>
      </c>
      <c r="K26" s="30"/>
      <c r="L26" s="30"/>
      <c r="M26" s="30"/>
      <c r="N26" s="30" t="s">
        <v>254</v>
      </c>
      <c r="O26" s="32">
        <f>M25/N25</f>
        <v>0.9165421357906911</v>
      </c>
      <c r="P26" s="33"/>
      <c r="Q26" s="34" t="s">
        <v>256</v>
      </c>
      <c r="R26" s="35">
        <f>STDEV(O3:O24)</f>
        <v>0.50011154307948369</v>
      </c>
      <c r="S26" s="36"/>
      <c r="T26" s="28"/>
      <c r="U26" s="28"/>
      <c r="V26" s="30"/>
      <c r="W26" s="28"/>
      <c r="X26" s="28"/>
    </row>
    <row r="27" spans="1:24" ht="15" thickBot="1" x14ac:dyDescent="0.4">
      <c r="A27" s="46"/>
      <c r="B27" s="46"/>
      <c r="C27" s="46"/>
      <c r="D27" s="47"/>
      <c r="E27" s="48"/>
      <c r="F27" s="46"/>
      <c r="G27" s="46"/>
      <c r="H27" s="48"/>
      <c r="I27" s="48" t="s">
        <v>253</v>
      </c>
      <c r="J27" s="49">
        <f>STDEV(J3:J24)</f>
        <v>22.385938100838882</v>
      </c>
      <c r="K27" s="48"/>
      <c r="L27" s="48"/>
      <c r="M27" s="48"/>
      <c r="N27" s="48" t="s">
        <v>255</v>
      </c>
      <c r="O27" s="50">
        <f>AVERAGE(O3:O24)</f>
        <v>1.1564588626247707</v>
      </c>
      <c r="P27" s="51"/>
      <c r="Q27" s="52" t="s">
        <v>257</v>
      </c>
      <c r="R27" s="54" t="e">
        <f>AVERAGE(S3:S24)</f>
        <v>#REF!</v>
      </c>
      <c r="S27" s="53" t="s">
        <v>258</v>
      </c>
      <c r="T27" s="46" t="e">
        <f>+(R27/O27)</f>
        <v>#REF!</v>
      </c>
      <c r="U27" s="46"/>
      <c r="V27" s="48"/>
      <c r="W27" s="46"/>
      <c r="X27" s="46"/>
    </row>
    <row r="28" spans="1:24" x14ac:dyDescent="0.35">
      <c r="N28" s="70" t="s">
        <v>401</v>
      </c>
      <c r="O28" s="71"/>
    </row>
    <row r="29" spans="1:24" ht="15" thickBot="1" x14ac:dyDescent="0.4">
      <c r="N29" s="74" t="s">
        <v>560</v>
      </c>
      <c r="O29" s="75"/>
    </row>
  </sheetData>
  <sortState xmlns:xlrd2="http://schemas.microsoft.com/office/spreadsheetml/2017/richdata2" ref="A3:Y24">
    <sortCondition ref="O3:O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80F4-F6B2-4D01-9F8B-4FE0EE154BBD}">
  <dimension ref="A1:Y48"/>
  <sheetViews>
    <sheetView topLeftCell="A25" workbookViewId="0">
      <selection activeCell="N49" sqref="N49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6" customWidth="1" collapsed="1"/>
    <col min="15" max="15" width="10.26953125" customWidth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55.7265625" bestFit="1" customWidth="1" collapsed="1"/>
    <col min="24" max="24" width="22.7265625" bestFit="1" customWidth="1" collapsed="1"/>
    <col min="25" max="25" width="15.7265625" bestFit="1" customWidth="1" collapsed="1"/>
  </cols>
  <sheetData>
    <row r="1" spans="1:24" ht="15" customHeight="1" x14ac:dyDescent="0.35">
      <c r="A1" s="1" t="s">
        <v>259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3" t="s">
        <v>19</v>
      </c>
      <c r="V1" s="1" t="s">
        <v>20</v>
      </c>
      <c r="W1" s="1" t="s">
        <v>21</v>
      </c>
      <c r="X1" s="76" t="s">
        <v>22</v>
      </c>
    </row>
    <row r="2" spans="1:24" x14ac:dyDescent="0.35">
      <c r="A2" s="19" t="s">
        <v>376</v>
      </c>
      <c r="B2" s="19" t="s">
        <v>422</v>
      </c>
      <c r="C2" s="19" t="s">
        <v>423</v>
      </c>
      <c r="D2" s="20">
        <v>45344</v>
      </c>
      <c r="E2" s="21">
        <v>43500</v>
      </c>
      <c r="F2" s="19" t="s">
        <v>35</v>
      </c>
      <c r="G2" s="19" t="s">
        <v>26</v>
      </c>
      <c r="H2" s="21">
        <v>43500</v>
      </c>
      <c r="I2" s="21">
        <v>37000</v>
      </c>
      <c r="J2" s="22">
        <v>0.85057471264367812</v>
      </c>
      <c r="K2" s="21">
        <v>90334</v>
      </c>
      <c r="L2" s="21">
        <v>8404</v>
      </c>
      <c r="M2" s="21">
        <v>35096</v>
      </c>
      <c r="N2" s="21">
        <v>76356.011180000001</v>
      </c>
      <c r="O2" s="23">
        <v>0.45963637253477596</v>
      </c>
      <c r="P2" s="24">
        <v>1925</v>
      </c>
      <c r="Q2" s="25">
        <v>22.597402597402599</v>
      </c>
      <c r="R2" s="26"/>
      <c r="S2" s="27"/>
      <c r="T2" s="19" t="s">
        <v>64</v>
      </c>
      <c r="U2" s="21">
        <v>6898</v>
      </c>
      <c r="V2" s="19"/>
      <c r="W2" s="19"/>
      <c r="X2" s="78">
        <v>201</v>
      </c>
    </row>
    <row r="3" spans="1:24" x14ac:dyDescent="0.35">
      <c r="A3" s="19" t="s">
        <v>260</v>
      </c>
      <c r="B3" s="19" t="s">
        <v>462</v>
      </c>
      <c r="C3" s="19" t="s">
        <v>463</v>
      </c>
      <c r="D3" s="20">
        <v>45085</v>
      </c>
      <c r="E3" s="21">
        <v>90000</v>
      </c>
      <c r="F3" s="19" t="s">
        <v>35</v>
      </c>
      <c r="G3" s="19" t="s">
        <v>395</v>
      </c>
      <c r="H3" s="21">
        <v>90000</v>
      </c>
      <c r="I3" s="21">
        <v>69800</v>
      </c>
      <c r="J3" s="22">
        <v>0.77555555555555555</v>
      </c>
      <c r="K3" s="21">
        <v>169788</v>
      </c>
      <c r="L3" s="21">
        <v>19407</v>
      </c>
      <c r="M3" s="21">
        <v>70593</v>
      </c>
      <c r="N3" s="21">
        <v>128765.14445000001</v>
      </c>
      <c r="O3" s="23">
        <v>0.54823065901511514</v>
      </c>
      <c r="P3" s="24">
        <v>2090</v>
      </c>
      <c r="Q3" s="25">
        <v>43.062200956937801</v>
      </c>
      <c r="R3" s="26"/>
      <c r="S3" s="27"/>
      <c r="T3" s="19" t="s">
        <v>64</v>
      </c>
      <c r="U3" s="21">
        <v>13676</v>
      </c>
      <c r="V3" s="19" t="s">
        <v>466</v>
      </c>
      <c r="W3" s="19"/>
      <c r="X3" s="78">
        <v>201</v>
      </c>
    </row>
    <row r="4" spans="1:24" x14ac:dyDescent="0.35">
      <c r="A4" s="10" t="s">
        <v>260</v>
      </c>
      <c r="B4" s="10" t="s">
        <v>204</v>
      </c>
      <c r="C4" s="10" t="s">
        <v>205</v>
      </c>
      <c r="D4" s="11">
        <v>45602</v>
      </c>
      <c r="E4" s="12">
        <v>110000</v>
      </c>
      <c r="F4" s="10" t="s">
        <v>25</v>
      </c>
      <c r="G4" s="10" t="s">
        <v>26</v>
      </c>
      <c r="H4" s="12">
        <v>110000</v>
      </c>
      <c r="I4" s="12">
        <v>76600</v>
      </c>
      <c r="J4" s="13">
        <f>I4/H4*100</f>
        <v>69.63636363636364</v>
      </c>
      <c r="K4" s="12">
        <v>166575</v>
      </c>
      <c r="L4" s="12">
        <v>33347</v>
      </c>
      <c r="M4" s="12">
        <f>H4-L4</f>
        <v>76653</v>
      </c>
      <c r="N4" s="12">
        <v>130615</v>
      </c>
      <c r="O4" s="14">
        <f>M4/N4</f>
        <v>0.58686215212647863</v>
      </c>
      <c r="P4" s="15">
        <v>2270</v>
      </c>
      <c r="Q4" s="16">
        <f>M4/P4</f>
        <v>33.767841409691627</v>
      </c>
      <c r="R4" s="17" t="s">
        <v>59</v>
      </c>
      <c r="S4" s="17">
        <f t="shared" ref="S4:S9" si="0">ABS(O66-O4)*100</f>
        <v>58.686215212647866</v>
      </c>
      <c r="T4" s="10" t="s">
        <v>28</v>
      </c>
      <c r="U4" s="12">
        <v>25148</v>
      </c>
      <c r="V4" s="10" t="s">
        <v>28</v>
      </c>
      <c r="W4" s="10" t="s">
        <v>30</v>
      </c>
      <c r="X4" s="77" t="s">
        <v>31</v>
      </c>
    </row>
    <row r="5" spans="1:24" x14ac:dyDescent="0.35">
      <c r="A5" s="10" t="s">
        <v>260</v>
      </c>
      <c r="B5" s="10" t="s">
        <v>227</v>
      </c>
      <c r="C5" s="10" t="s">
        <v>228</v>
      </c>
      <c r="D5" s="11">
        <v>45085</v>
      </c>
      <c r="E5" s="12">
        <v>604548</v>
      </c>
      <c r="F5" s="10" t="s">
        <v>25</v>
      </c>
      <c r="G5" s="10" t="s">
        <v>26</v>
      </c>
      <c r="H5" s="12">
        <v>604548</v>
      </c>
      <c r="I5" s="12">
        <v>329300</v>
      </c>
      <c r="J5" s="13">
        <f>I5/H5*100</f>
        <v>54.470447342477357</v>
      </c>
      <c r="K5" s="12">
        <v>805460</v>
      </c>
      <c r="L5" s="12">
        <v>219767</v>
      </c>
      <c r="M5" s="12">
        <f>H5-L5</f>
        <v>384781</v>
      </c>
      <c r="N5" s="12">
        <v>574208</v>
      </c>
      <c r="O5" s="14">
        <f>M5/N5</f>
        <v>0.67010734786000892</v>
      </c>
      <c r="P5" s="15">
        <v>10923</v>
      </c>
      <c r="Q5" s="16">
        <f>M5/P5</f>
        <v>35.226677652659525</v>
      </c>
      <c r="R5" s="17" t="s">
        <v>59</v>
      </c>
      <c r="S5" s="17">
        <f t="shared" si="0"/>
        <v>67.010734786000896</v>
      </c>
      <c r="T5" s="10" t="s">
        <v>229</v>
      </c>
      <c r="U5" s="12">
        <v>171626</v>
      </c>
      <c r="V5" s="10" t="s">
        <v>28</v>
      </c>
      <c r="W5" s="10" t="s">
        <v>30</v>
      </c>
      <c r="X5" s="77" t="s">
        <v>31</v>
      </c>
    </row>
    <row r="6" spans="1:24" x14ac:dyDescent="0.35">
      <c r="A6" s="19" t="s">
        <v>396</v>
      </c>
      <c r="B6" s="19" t="s">
        <v>442</v>
      </c>
      <c r="C6" s="19" t="s">
        <v>443</v>
      </c>
      <c r="D6" s="20">
        <v>45238</v>
      </c>
      <c r="E6" s="21">
        <v>140000</v>
      </c>
      <c r="F6" s="19" t="s">
        <v>35</v>
      </c>
      <c r="G6" s="19" t="s">
        <v>26</v>
      </c>
      <c r="H6" s="21">
        <v>140000</v>
      </c>
      <c r="I6" s="21">
        <v>60900</v>
      </c>
      <c r="J6" s="22">
        <v>0.435</v>
      </c>
      <c r="K6" s="21">
        <v>214245</v>
      </c>
      <c r="L6" s="21">
        <v>14690</v>
      </c>
      <c r="M6" s="21">
        <v>125310</v>
      </c>
      <c r="N6" s="21">
        <v>185978.56477</v>
      </c>
      <c r="O6" s="23">
        <v>0.67378732680817865</v>
      </c>
      <c r="P6" s="24">
        <v>3330</v>
      </c>
      <c r="Q6" s="25">
        <v>42.042042042042041</v>
      </c>
      <c r="R6" s="26"/>
      <c r="S6" s="26">
        <f t="shared" si="0"/>
        <v>67.378732680817862</v>
      </c>
      <c r="T6" s="19" t="s">
        <v>64</v>
      </c>
      <c r="U6" s="21">
        <v>13110</v>
      </c>
      <c r="V6" s="19"/>
      <c r="W6" s="19"/>
      <c r="X6" s="78">
        <v>201</v>
      </c>
    </row>
    <row r="7" spans="1:24" x14ac:dyDescent="0.35">
      <c r="A7" s="10" t="s">
        <v>397</v>
      </c>
      <c r="B7" s="10" t="s">
        <v>487</v>
      </c>
      <c r="C7" s="10" t="s">
        <v>488</v>
      </c>
      <c r="D7" s="11">
        <v>45345</v>
      </c>
      <c r="E7" s="12">
        <v>140000</v>
      </c>
      <c r="F7" s="10" t="s">
        <v>35</v>
      </c>
      <c r="G7" s="10" t="s">
        <v>26</v>
      </c>
      <c r="H7" s="12">
        <v>140000</v>
      </c>
      <c r="I7" s="12">
        <v>73400</v>
      </c>
      <c r="J7" s="13">
        <v>0.52428571428571424</v>
      </c>
      <c r="K7" s="12">
        <v>171852</v>
      </c>
      <c r="L7" s="12">
        <v>59079</v>
      </c>
      <c r="M7" s="12">
        <v>80921</v>
      </c>
      <c r="N7" s="12">
        <v>105100.65238</v>
      </c>
      <c r="O7" s="14">
        <v>0.76993813232884145</v>
      </c>
      <c r="P7" s="15">
        <v>2761</v>
      </c>
      <c r="Q7" s="16">
        <v>50.706265845708074</v>
      </c>
      <c r="R7" s="17"/>
      <c r="S7" s="17">
        <f t="shared" si="0"/>
        <v>76.99381323288415</v>
      </c>
      <c r="T7" s="10" t="s">
        <v>64</v>
      </c>
      <c r="U7" s="12">
        <v>47220</v>
      </c>
      <c r="V7" s="10"/>
      <c r="W7" s="10"/>
      <c r="X7" s="77">
        <v>201</v>
      </c>
    </row>
    <row r="8" spans="1:24" x14ac:dyDescent="0.35">
      <c r="A8" s="19" t="s">
        <v>260</v>
      </c>
      <c r="B8" s="19" t="s">
        <v>73</v>
      </c>
      <c r="C8" s="19" t="s">
        <v>74</v>
      </c>
      <c r="D8" s="20">
        <v>45688</v>
      </c>
      <c r="E8" s="21">
        <v>250000</v>
      </c>
      <c r="F8" s="19" t="s">
        <v>25</v>
      </c>
      <c r="G8" s="19" t="s">
        <v>39</v>
      </c>
      <c r="H8" s="21">
        <v>250000</v>
      </c>
      <c r="I8" s="21">
        <v>148500</v>
      </c>
      <c r="J8" s="22">
        <f>I8/H8*100</f>
        <v>59.4</v>
      </c>
      <c r="K8" s="21">
        <v>308910</v>
      </c>
      <c r="L8" s="21">
        <v>35453</v>
      </c>
      <c r="M8" s="21">
        <f>H8-L8</f>
        <v>214547</v>
      </c>
      <c r="N8" s="21">
        <v>268095</v>
      </c>
      <c r="O8" s="23">
        <f>M8/N8</f>
        <v>0.8002648314962979</v>
      </c>
      <c r="P8" s="24">
        <v>4096</v>
      </c>
      <c r="Q8" s="25">
        <f>M8/P8</f>
        <v>52.379638671875</v>
      </c>
      <c r="R8" s="26" t="s">
        <v>59</v>
      </c>
      <c r="S8" s="26">
        <f t="shared" si="0"/>
        <v>80.026483149629797</v>
      </c>
      <c r="T8" s="19" t="s">
        <v>28</v>
      </c>
      <c r="U8" s="21">
        <v>29902</v>
      </c>
      <c r="V8" s="19" t="s">
        <v>28</v>
      </c>
      <c r="W8" s="19" t="s">
        <v>30</v>
      </c>
      <c r="X8" s="78" t="s">
        <v>31</v>
      </c>
    </row>
    <row r="9" spans="1:24" x14ac:dyDescent="0.35">
      <c r="A9" s="19" t="s">
        <v>260</v>
      </c>
      <c r="B9" s="19" t="s">
        <v>99</v>
      </c>
      <c r="C9" s="19" t="s">
        <v>100</v>
      </c>
      <c r="D9" s="20">
        <v>45492</v>
      </c>
      <c r="E9" s="21">
        <v>330000</v>
      </c>
      <c r="F9" s="19" t="s">
        <v>25</v>
      </c>
      <c r="G9" s="19" t="s">
        <v>39</v>
      </c>
      <c r="H9" s="21">
        <v>330000</v>
      </c>
      <c r="I9" s="21">
        <v>176800</v>
      </c>
      <c r="J9" s="22">
        <f>I9/H9*100</f>
        <v>53.575757575757578</v>
      </c>
      <c r="K9" s="21">
        <v>366442</v>
      </c>
      <c r="L9" s="21">
        <v>109370</v>
      </c>
      <c r="M9" s="21">
        <f>H9-L9</f>
        <v>220630</v>
      </c>
      <c r="N9" s="21">
        <v>273480</v>
      </c>
      <c r="O9" s="23">
        <f>M9/N9</f>
        <v>0.80675003656574518</v>
      </c>
      <c r="P9" s="24">
        <v>6390</v>
      </c>
      <c r="Q9" s="25">
        <f>M9/P9</f>
        <v>34.527386541471046</v>
      </c>
      <c r="R9" s="26" t="s">
        <v>40</v>
      </c>
      <c r="S9" s="26">
        <f t="shared" si="0"/>
        <v>80.675003656574518</v>
      </c>
      <c r="T9" s="19" t="s">
        <v>42</v>
      </c>
      <c r="U9" s="21">
        <v>83773</v>
      </c>
      <c r="V9" s="19" t="s">
        <v>28</v>
      </c>
      <c r="W9" s="19" t="s">
        <v>30</v>
      </c>
      <c r="X9" s="78" t="s">
        <v>31</v>
      </c>
    </row>
    <row r="10" spans="1:24" x14ac:dyDescent="0.35">
      <c r="A10" s="10" t="s">
        <v>430</v>
      </c>
      <c r="B10" s="10" t="s">
        <v>434</v>
      </c>
      <c r="C10" s="10" t="s">
        <v>435</v>
      </c>
      <c r="D10" s="11">
        <v>45601</v>
      </c>
      <c r="E10" s="12">
        <v>260000</v>
      </c>
      <c r="F10" s="10" t="s">
        <v>35</v>
      </c>
      <c r="G10" s="10" t="s">
        <v>392</v>
      </c>
      <c r="H10" s="12">
        <v>260000</v>
      </c>
      <c r="I10" s="12">
        <v>134000</v>
      </c>
      <c r="J10" s="13">
        <v>0.51538461538461533</v>
      </c>
      <c r="K10" s="12">
        <v>311305</v>
      </c>
      <c r="L10" s="12">
        <v>77494</v>
      </c>
      <c r="M10" s="12">
        <v>182506</v>
      </c>
      <c r="N10" s="12">
        <v>217904.00745999999</v>
      </c>
      <c r="O10" s="14">
        <v>0.83755228794267167</v>
      </c>
      <c r="P10" s="15">
        <v>2175</v>
      </c>
      <c r="Q10" s="16">
        <v>119.54022988505747</v>
      </c>
      <c r="R10" s="17"/>
      <c r="S10" s="18"/>
      <c r="T10" s="10" t="s">
        <v>83</v>
      </c>
      <c r="U10" s="12">
        <v>60750</v>
      </c>
      <c r="V10" s="10"/>
      <c r="W10" s="10"/>
      <c r="X10" s="77">
        <v>201</v>
      </c>
    </row>
    <row r="11" spans="1:24" x14ac:dyDescent="0.35">
      <c r="A11" s="19" t="s">
        <v>260</v>
      </c>
      <c r="B11" s="19" t="s">
        <v>114</v>
      </c>
      <c r="C11" s="19" t="s">
        <v>115</v>
      </c>
      <c r="D11" s="20">
        <v>45678</v>
      </c>
      <c r="E11" s="21">
        <v>220000</v>
      </c>
      <c r="F11" s="19" t="s">
        <v>35</v>
      </c>
      <c r="G11" s="19" t="s">
        <v>63</v>
      </c>
      <c r="H11" s="21">
        <v>220000</v>
      </c>
      <c r="I11" s="21">
        <v>147100</v>
      </c>
      <c r="J11" s="22">
        <v>0.66863636363636358</v>
      </c>
      <c r="K11" s="21">
        <v>262844</v>
      </c>
      <c r="L11" s="21">
        <v>24961</v>
      </c>
      <c r="M11" s="21">
        <v>195039</v>
      </c>
      <c r="N11" s="21">
        <v>228632.80522000001</v>
      </c>
      <c r="O11" s="23">
        <v>0.85306655714749835</v>
      </c>
      <c r="P11" s="24">
        <v>3640</v>
      </c>
      <c r="Q11" s="25">
        <v>60.439560439560438</v>
      </c>
      <c r="R11" s="26"/>
      <c r="S11" s="26">
        <f>ABS(O73-O11)*100</f>
        <v>85.306655714749837</v>
      </c>
      <c r="T11" s="19" t="s">
        <v>64</v>
      </c>
      <c r="U11" s="21">
        <v>14880</v>
      </c>
      <c r="V11" s="19" t="s">
        <v>468</v>
      </c>
      <c r="W11" s="19"/>
      <c r="X11" s="78">
        <v>201</v>
      </c>
    </row>
    <row r="12" spans="1:24" x14ac:dyDescent="0.35">
      <c r="A12" s="19" t="s">
        <v>260</v>
      </c>
      <c r="B12" s="19" t="s">
        <v>111</v>
      </c>
      <c r="C12" s="19" t="s">
        <v>112</v>
      </c>
      <c r="D12" s="20">
        <v>45132</v>
      </c>
      <c r="E12" s="21">
        <v>130000</v>
      </c>
      <c r="F12" s="19" t="s">
        <v>25</v>
      </c>
      <c r="G12" s="19" t="s">
        <v>26</v>
      </c>
      <c r="H12" s="21">
        <v>130000</v>
      </c>
      <c r="I12" s="21">
        <v>63700</v>
      </c>
      <c r="J12" s="22">
        <f>I12/H12*100</f>
        <v>49</v>
      </c>
      <c r="K12" s="21">
        <v>143930</v>
      </c>
      <c r="L12" s="21">
        <v>22425</v>
      </c>
      <c r="M12" s="21">
        <f>H12-L12</f>
        <v>107575</v>
      </c>
      <c r="N12" s="21">
        <v>119122</v>
      </c>
      <c r="O12" s="23">
        <f>M12/N12</f>
        <v>0.90306576451033393</v>
      </c>
      <c r="P12" s="24">
        <v>2100</v>
      </c>
      <c r="Q12" s="25">
        <f>M12/P12</f>
        <v>51.226190476190474</v>
      </c>
      <c r="R12" s="26" t="s">
        <v>59</v>
      </c>
      <c r="S12" s="26">
        <f>ABS(O74-O12)*100</f>
        <v>90.306576451033393</v>
      </c>
      <c r="T12" s="19" t="s">
        <v>113</v>
      </c>
      <c r="U12" s="21">
        <v>21942</v>
      </c>
      <c r="V12" s="19" t="s">
        <v>28</v>
      </c>
      <c r="W12" s="19" t="s">
        <v>30</v>
      </c>
      <c r="X12" s="78" t="s">
        <v>31</v>
      </c>
    </row>
    <row r="13" spans="1:24" x14ac:dyDescent="0.35">
      <c r="A13" s="10" t="s">
        <v>396</v>
      </c>
      <c r="B13" s="10" t="s">
        <v>436</v>
      </c>
      <c r="C13" s="10" t="s">
        <v>437</v>
      </c>
      <c r="D13" s="11">
        <v>45359</v>
      </c>
      <c r="E13" s="12">
        <v>1862000</v>
      </c>
      <c r="F13" s="10" t="s">
        <v>35</v>
      </c>
      <c r="G13" s="10" t="s">
        <v>26</v>
      </c>
      <c r="H13" s="12">
        <v>1862000</v>
      </c>
      <c r="I13" s="12">
        <v>750300</v>
      </c>
      <c r="J13" s="13">
        <v>0.40295381310418904</v>
      </c>
      <c r="K13" s="12">
        <v>2122710</v>
      </c>
      <c r="L13" s="12">
        <v>469344</v>
      </c>
      <c r="M13" s="12">
        <v>1392656</v>
      </c>
      <c r="N13" s="12">
        <v>1540881.64026</v>
      </c>
      <c r="O13" s="14">
        <v>0.90380465547309052</v>
      </c>
      <c r="P13" s="15">
        <v>13833</v>
      </c>
      <c r="Q13" s="16">
        <v>134.60565314826863</v>
      </c>
      <c r="R13" s="17"/>
      <c r="S13" s="17">
        <f>ABS(O75-O13)*100</f>
        <v>90.380465547309058</v>
      </c>
      <c r="T13" s="10" t="s">
        <v>64</v>
      </c>
      <c r="U13" s="12">
        <v>426018</v>
      </c>
      <c r="V13" s="10"/>
      <c r="W13" s="10"/>
      <c r="X13" s="77">
        <v>201</v>
      </c>
    </row>
    <row r="14" spans="1:24" x14ac:dyDescent="0.35">
      <c r="A14" s="10" t="s">
        <v>379</v>
      </c>
      <c r="B14" s="10" t="s">
        <v>428</v>
      </c>
      <c r="C14" s="10" t="s">
        <v>429</v>
      </c>
      <c r="D14" s="11">
        <v>45050</v>
      </c>
      <c r="E14" s="12">
        <v>135000</v>
      </c>
      <c r="F14" s="10" t="s">
        <v>35</v>
      </c>
      <c r="G14" s="10" t="s">
        <v>26</v>
      </c>
      <c r="H14" s="12">
        <v>135000</v>
      </c>
      <c r="I14" s="12">
        <v>79900</v>
      </c>
      <c r="J14" s="13">
        <v>0.59185185185185185</v>
      </c>
      <c r="K14" s="12">
        <v>153281</v>
      </c>
      <c r="L14" s="12">
        <v>20457</v>
      </c>
      <c r="M14" s="12">
        <v>114543</v>
      </c>
      <c r="N14" s="12">
        <v>123787.51165</v>
      </c>
      <c r="O14" s="14">
        <v>0.92531951303667714</v>
      </c>
      <c r="P14" s="15">
        <v>2475</v>
      </c>
      <c r="Q14" s="16">
        <v>54.545454545454547</v>
      </c>
      <c r="R14" s="17"/>
      <c r="S14" s="18"/>
      <c r="T14" s="10" t="s">
        <v>83</v>
      </c>
      <c r="U14" s="12">
        <v>16080</v>
      </c>
      <c r="V14" s="10"/>
      <c r="W14" s="10"/>
      <c r="X14" s="77">
        <v>201</v>
      </c>
    </row>
    <row r="15" spans="1:24" x14ac:dyDescent="0.35">
      <c r="A15" s="19" t="s">
        <v>260</v>
      </c>
      <c r="B15" s="19" t="s">
        <v>464</v>
      </c>
      <c r="C15" s="19" t="s">
        <v>465</v>
      </c>
      <c r="D15" s="20">
        <v>45461</v>
      </c>
      <c r="E15" s="21">
        <v>250000</v>
      </c>
      <c r="F15" s="19" t="s">
        <v>35</v>
      </c>
      <c r="G15" s="19" t="s">
        <v>63</v>
      </c>
      <c r="H15" s="21">
        <v>250000</v>
      </c>
      <c r="I15" s="21">
        <v>119500</v>
      </c>
      <c r="J15" s="22">
        <v>0.47799999999999998</v>
      </c>
      <c r="K15" s="21">
        <v>266267</v>
      </c>
      <c r="L15" s="21">
        <v>24127</v>
      </c>
      <c r="M15" s="21">
        <v>225873</v>
      </c>
      <c r="N15" s="21">
        <v>225666.35600999999</v>
      </c>
      <c r="O15" s="23">
        <v>1.0009157057952887</v>
      </c>
      <c r="P15" s="24">
        <v>4354</v>
      </c>
      <c r="Q15" s="25">
        <v>57.418465778594395</v>
      </c>
      <c r="R15" s="26"/>
      <c r="S15" s="26">
        <f>ABS(O77-O15)*100</f>
        <v>100.09157057952886</v>
      </c>
      <c r="T15" s="19" t="s">
        <v>64</v>
      </c>
      <c r="U15" s="21">
        <v>19417</v>
      </c>
      <c r="V15" s="19" t="s">
        <v>467</v>
      </c>
      <c r="W15" s="19"/>
      <c r="X15" s="78">
        <v>201</v>
      </c>
    </row>
    <row r="16" spans="1:24" x14ac:dyDescent="0.35">
      <c r="A16" s="19" t="s">
        <v>446</v>
      </c>
      <c r="B16" s="19" t="s">
        <v>447</v>
      </c>
      <c r="C16" s="19" t="s">
        <v>448</v>
      </c>
      <c r="D16" s="20">
        <v>45611</v>
      </c>
      <c r="E16" s="21">
        <v>825000</v>
      </c>
      <c r="F16" s="19" t="s">
        <v>35</v>
      </c>
      <c r="G16" s="19" t="s">
        <v>392</v>
      </c>
      <c r="H16" s="21">
        <v>825000</v>
      </c>
      <c r="I16" s="21">
        <v>277600</v>
      </c>
      <c r="J16" s="22">
        <v>0.3364848484848485</v>
      </c>
      <c r="K16" s="21">
        <v>875171</v>
      </c>
      <c r="L16" s="21">
        <v>33714</v>
      </c>
      <c r="M16" s="21">
        <v>791286</v>
      </c>
      <c r="N16" s="21">
        <v>784209.69244999997</v>
      </c>
      <c r="O16" s="23">
        <v>1.0090234890210199</v>
      </c>
      <c r="P16" s="24">
        <v>14078</v>
      </c>
      <c r="Q16" s="25">
        <v>58.602074158261118</v>
      </c>
      <c r="R16" s="26"/>
      <c r="S16" s="26">
        <f>ABS(O78-O16)*100</f>
        <v>100.90234890210199</v>
      </c>
      <c r="T16" s="19" t="s">
        <v>64</v>
      </c>
      <c r="U16" s="21">
        <v>33714</v>
      </c>
      <c r="V16" s="19"/>
      <c r="W16" s="19"/>
      <c r="X16" s="78">
        <v>201</v>
      </c>
    </row>
    <row r="17" spans="1:24" x14ac:dyDescent="0.35">
      <c r="A17" s="10" t="s">
        <v>260</v>
      </c>
      <c r="B17" s="10" t="s">
        <v>190</v>
      </c>
      <c r="C17" s="10" t="s">
        <v>191</v>
      </c>
      <c r="D17" s="11">
        <v>45294</v>
      </c>
      <c r="E17" s="12">
        <v>220000</v>
      </c>
      <c r="F17" s="10" t="s">
        <v>25</v>
      </c>
      <c r="G17" s="10" t="s">
        <v>26</v>
      </c>
      <c r="H17" s="12">
        <v>220000</v>
      </c>
      <c r="I17" s="12">
        <v>97900</v>
      </c>
      <c r="J17" s="13">
        <f>I17/H17*100</f>
        <v>44.5</v>
      </c>
      <c r="K17" s="12">
        <v>218520</v>
      </c>
      <c r="L17" s="12">
        <v>52864</v>
      </c>
      <c r="M17" s="12">
        <f>H17-L17</f>
        <v>167136</v>
      </c>
      <c r="N17" s="12">
        <v>162407</v>
      </c>
      <c r="O17" s="14">
        <f>M17/N17</f>
        <v>1.0291182030331205</v>
      </c>
      <c r="P17" s="15">
        <v>2800</v>
      </c>
      <c r="Q17" s="16">
        <f>M17/P17</f>
        <v>59.691428571428574</v>
      </c>
      <c r="R17" s="17" t="s">
        <v>59</v>
      </c>
      <c r="S17" s="17">
        <f>ABS(O79-O17)*100</f>
        <v>102.91182030331206</v>
      </c>
      <c r="T17" s="10" t="s">
        <v>192</v>
      </c>
      <c r="U17" s="12">
        <v>46000</v>
      </c>
      <c r="V17" s="10" t="s">
        <v>28</v>
      </c>
      <c r="W17" s="10" t="s">
        <v>30</v>
      </c>
      <c r="X17" s="77" t="s">
        <v>31</v>
      </c>
    </row>
    <row r="18" spans="1:24" x14ac:dyDescent="0.35">
      <c r="A18" s="19" t="s">
        <v>376</v>
      </c>
      <c r="B18" s="19" t="s">
        <v>424</v>
      </c>
      <c r="C18" s="19" t="s">
        <v>425</v>
      </c>
      <c r="D18" s="20">
        <v>45450</v>
      </c>
      <c r="E18" s="21">
        <v>347450</v>
      </c>
      <c r="F18" s="19" t="s">
        <v>77</v>
      </c>
      <c r="G18" s="19" t="s">
        <v>426</v>
      </c>
      <c r="H18" s="21">
        <v>347450</v>
      </c>
      <c r="I18" s="21">
        <v>194400</v>
      </c>
      <c r="J18" s="22">
        <v>0.5595049647431285</v>
      </c>
      <c r="K18" s="21">
        <v>343259</v>
      </c>
      <c r="L18" s="21">
        <v>39556</v>
      </c>
      <c r="M18" s="21">
        <v>307894</v>
      </c>
      <c r="N18" s="21">
        <v>297952.46970999998</v>
      </c>
      <c r="O18" s="23">
        <v>1.0333661617226271</v>
      </c>
      <c r="P18" s="24">
        <v>8030</v>
      </c>
      <c r="Q18" s="25">
        <v>43.26899128268991</v>
      </c>
      <c r="R18" s="26"/>
      <c r="S18" s="27"/>
      <c r="T18" s="19" t="s">
        <v>64</v>
      </c>
      <c r="U18" s="21">
        <v>32000</v>
      </c>
      <c r="V18" s="19" t="s">
        <v>427</v>
      </c>
      <c r="W18" s="19"/>
      <c r="X18" s="78">
        <v>201</v>
      </c>
    </row>
    <row r="19" spans="1:24" x14ac:dyDescent="0.35">
      <c r="A19" s="19" t="s">
        <v>430</v>
      </c>
      <c r="B19" s="19" t="s">
        <v>431</v>
      </c>
      <c r="C19" s="19" t="s">
        <v>432</v>
      </c>
      <c r="D19" s="20">
        <v>45496</v>
      </c>
      <c r="E19" s="21">
        <v>260000</v>
      </c>
      <c r="F19" s="19" t="s">
        <v>35</v>
      </c>
      <c r="G19" s="19" t="s">
        <v>63</v>
      </c>
      <c r="H19" s="21">
        <v>260000</v>
      </c>
      <c r="I19" s="21">
        <v>121500</v>
      </c>
      <c r="J19" s="22">
        <v>0.46730769230769231</v>
      </c>
      <c r="K19" s="21">
        <v>262506</v>
      </c>
      <c r="L19" s="21">
        <v>54006</v>
      </c>
      <c r="M19" s="21">
        <v>205994</v>
      </c>
      <c r="N19" s="21">
        <v>194315.00466000001</v>
      </c>
      <c r="O19" s="23">
        <v>1.0601034148671904</v>
      </c>
      <c r="P19" s="24">
        <v>3449</v>
      </c>
      <c r="Q19" s="25">
        <v>75.384169324441871</v>
      </c>
      <c r="R19" s="26"/>
      <c r="S19" s="27"/>
      <c r="T19" s="19" t="s">
        <v>64</v>
      </c>
      <c r="U19" s="21">
        <v>54006</v>
      </c>
      <c r="V19" s="19" t="s">
        <v>433</v>
      </c>
      <c r="W19" s="19"/>
      <c r="X19" s="78">
        <v>201</v>
      </c>
    </row>
    <row r="20" spans="1:24" x14ac:dyDescent="0.35">
      <c r="A20" s="19" t="s">
        <v>396</v>
      </c>
      <c r="B20" s="19" t="s">
        <v>438</v>
      </c>
      <c r="C20" s="19" t="s">
        <v>439</v>
      </c>
      <c r="D20" s="20">
        <v>45373</v>
      </c>
      <c r="E20" s="21">
        <v>290000</v>
      </c>
      <c r="F20" s="19" t="s">
        <v>35</v>
      </c>
      <c r="G20" s="19" t="s">
        <v>26</v>
      </c>
      <c r="H20" s="21">
        <v>290000</v>
      </c>
      <c r="I20" s="21">
        <v>131300</v>
      </c>
      <c r="J20" s="22">
        <v>0.45275862068965517</v>
      </c>
      <c r="K20" s="21">
        <v>292819</v>
      </c>
      <c r="L20" s="21">
        <v>29079</v>
      </c>
      <c r="M20" s="21">
        <v>260921</v>
      </c>
      <c r="N20" s="21">
        <v>245796.83131000001</v>
      </c>
      <c r="O20" s="23">
        <v>1.0615311784508943</v>
      </c>
      <c r="P20" s="24">
        <v>3208</v>
      </c>
      <c r="Q20" s="25">
        <v>90.399002493765579</v>
      </c>
      <c r="R20" s="26"/>
      <c r="S20" s="26">
        <f t="shared" ref="S20:S25" si="1">ABS(O82-O20)*100</f>
        <v>106.15311784508943</v>
      </c>
      <c r="T20" s="19" t="s">
        <v>64</v>
      </c>
      <c r="U20" s="21">
        <v>26658</v>
      </c>
      <c r="V20" s="19"/>
      <c r="W20" s="19"/>
      <c r="X20" s="78">
        <v>201</v>
      </c>
    </row>
    <row r="21" spans="1:24" x14ac:dyDescent="0.35">
      <c r="A21" s="10" t="s">
        <v>396</v>
      </c>
      <c r="B21" s="10" t="s">
        <v>444</v>
      </c>
      <c r="C21" s="10" t="s">
        <v>445</v>
      </c>
      <c r="D21" s="11">
        <v>45320</v>
      </c>
      <c r="E21" s="12">
        <v>160000</v>
      </c>
      <c r="F21" s="10" t="s">
        <v>35</v>
      </c>
      <c r="G21" s="10" t="s">
        <v>26</v>
      </c>
      <c r="H21" s="12">
        <v>160000</v>
      </c>
      <c r="I21" s="12">
        <v>55900</v>
      </c>
      <c r="J21" s="13">
        <v>0.34937499999999999</v>
      </c>
      <c r="K21" s="12">
        <v>161238</v>
      </c>
      <c r="L21" s="12">
        <v>19346</v>
      </c>
      <c r="M21" s="12">
        <v>140654</v>
      </c>
      <c r="N21" s="12">
        <v>132238.58340999999</v>
      </c>
      <c r="O21" s="14">
        <v>1.0636381332361098</v>
      </c>
      <c r="P21" s="15">
        <v>2354</v>
      </c>
      <c r="Q21" s="16">
        <v>67.969413763806287</v>
      </c>
      <c r="R21" s="17"/>
      <c r="S21" s="17">
        <f t="shared" si="1"/>
        <v>106.36381332361098</v>
      </c>
      <c r="T21" s="10" t="s">
        <v>64</v>
      </c>
      <c r="U21" s="12">
        <v>18000</v>
      </c>
      <c r="V21" s="10"/>
      <c r="W21" s="10"/>
      <c r="X21" s="77">
        <v>201</v>
      </c>
    </row>
    <row r="22" spans="1:24" x14ac:dyDescent="0.35">
      <c r="A22" s="10" t="s">
        <v>260</v>
      </c>
      <c r="B22" s="10" t="s">
        <v>106</v>
      </c>
      <c r="C22" s="10" t="s">
        <v>107</v>
      </c>
      <c r="D22" s="11">
        <v>45215</v>
      </c>
      <c r="E22" s="12">
        <v>405000</v>
      </c>
      <c r="F22" s="10" t="s">
        <v>35</v>
      </c>
      <c r="G22" s="10" t="s">
        <v>26</v>
      </c>
      <c r="H22" s="12">
        <v>405000</v>
      </c>
      <c r="I22" s="12">
        <v>191000</v>
      </c>
      <c r="J22" s="13">
        <v>0.47160493827160493</v>
      </c>
      <c r="K22" s="12">
        <v>401561</v>
      </c>
      <c r="L22" s="12">
        <v>116180</v>
      </c>
      <c r="M22" s="12">
        <v>288820</v>
      </c>
      <c r="N22" s="12">
        <v>265965.51724000002</v>
      </c>
      <c r="O22" s="14">
        <v>1.0859302476394965</v>
      </c>
      <c r="P22" s="15">
        <v>6860</v>
      </c>
      <c r="Q22" s="16">
        <v>59.037900874635568</v>
      </c>
      <c r="R22" s="17"/>
      <c r="S22" s="17">
        <f t="shared" si="1"/>
        <v>108.59302476394966</v>
      </c>
      <c r="T22" s="10" t="s">
        <v>64</v>
      </c>
      <c r="U22" s="12">
        <v>100188</v>
      </c>
      <c r="V22" s="10"/>
      <c r="W22" s="10"/>
      <c r="X22" s="77">
        <v>201</v>
      </c>
    </row>
    <row r="23" spans="1:24" x14ac:dyDescent="0.35">
      <c r="A23" s="10" t="s">
        <v>260</v>
      </c>
      <c r="B23" s="10" t="s">
        <v>66</v>
      </c>
      <c r="C23" s="10" t="s">
        <v>67</v>
      </c>
      <c r="D23" s="11">
        <v>45562</v>
      </c>
      <c r="E23" s="12">
        <v>330000</v>
      </c>
      <c r="F23" s="10" t="s">
        <v>35</v>
      </c>
      <c r="G23" s="10" t="s">
        <v>26</v>
      </c>
      <c r="H23" s="12">
        <v>330000</v>
      </c>
      <c r="I23" s="12">
        <v>138500</v>
      </c>
      <c r="J23" s="13">
        <f>I23/H23*100</f>
        <v>41.969696969696969</v>
      </c>
      <c r="K23" s="12">
        <v>305854</v>
      </c>
      <c r="L23" s="12">
        <v>34316</v>
      </c>
      <c r="M23" s="12">
        <f>H23-L23</f>
        <v>295684</v>
      </c>
      <c r="N23" s="12">
        <v>266213</v>
      </c>
      <c r="O23" s="14">
        <f>M23/N23</f>
        <v>1.110704586177234</v>
      </c>
      <c r="P23" s="15">
        <v>5705</v>
      </c>
      <c r="Q23" s="16">
        <f>M23/P23</f>
        <v>51.828921998247154</v>
      </c>
      <c r="R23" s="17" t="s">
        <v>59</v>
      </c>
      <c r="S23" s="17">
        <f t="shared" si="1"/>
        <v>111.0704586177234</v>
      </c>
      <c r="T23" s="10" t="s">
        <v>28</v>
      </c>
      <c r="U23" s="12">
        <v>28725</v>
      </c>
      <c r="V23" s="10" t="s">
        <v>28</v>
      </c>
      <c r="W23" s="10" t="s">
        <v>30</v>
      </c>
      <c r="X23" s="77" t="s">
        <v>31</v>
      </c>
    </row>
    <row r="24" spans="1:24" x14ac:dyDescent="0.35">
      <c r="A24" s="10" t="s">
        <v>260</v>
      </c>
      <c r="B24" s="10" t="s">
        <v>61</v>
      </c>
      <c r="C24" s="10" t="s">
        <v>62</v>
      </c>
      <c r="D24" s="11">
        <v>45296</v>
      </c>
      <c r="E24" s="12">
        <v>375000</v>
      </c>
      <c r="F24" s="10" t="s">
        <v>25</v>
      </c>
      <c r="G24" s="10" t="s">
        <v>63</v>
      </c>
      <c r="H24" s="12">
        <v>375000</v>
      </c>
      <c r="I24" s="12">
        <v>131900</v>
      </c>
      <c r="J24" s="13">
        <f>I24/H24*100</f>
        <v>35.173333333333332</v>
      </c>
      <c r="K24" s="12">
        <v>318408</v>
      </c>
      <c r="L24" s="12">
        <v>27120</v>
      </c>
      <c r="M24" s="12">
        <f>H24-L24</f>
        <v>347880</v>
      </c>
      <c r="N24" s="12">
        <v>285577</v>
      </c>
      <c r="O24" s="14">
        <f>M24/N24</f>
        <v>1.2181653284403156</v>
      </c>
      <c r="P24" s="15">
        <v>3600</v>
      </c>
      <c r="Q24" s="16">
        <f>M24/P24</f>
        <v>96.63333333333334</v>
      </c>
      <c r="R24" s="17" t="s">
        <v>59</v>
      </c>
      <c r="S24" s="17">
        <f t="shared" si="1"/>
        <v>121.81653284403156</v>
      </c>
      <c r="T24" s="10" t="s">
        <v>64</v>
      </c>
      <c r="U24" s="12">
        <v>18467</v>
      </c>
      <c r="V24" s="10" t="s">
        <v>65</v>
      </c>
      <c r="W24" s="10" t="s">
        <v>30</v>
      </c>
      <c r="X24" s="77" t="s">
        <v>31</v>
      </c>
    </row>
    <row r="25" spans="1:24" x14ac:dyDescent="0.35">
      <c r="A25" s="19" t="s">
        <v>260</v>
      </c>
      <c r="B25" s="19" t="s">
        <v>188</v>
      </c>
      <c r="C25" s="19" t="s">
        <v>189</v>
      </c>
      <c r="D25" s="20">
        <v>45709</v>
      </c>
      <c r="E25" s="21">
        <v>75000</v>
      </c>
      <c r="F25" s="19" t="s">
        <v>25</v>
      </c>
      <c r="G25" s="19" t="s">
        <v>26</v>
      </c>
      <c r="H25" s="21">
        <v>75000</v>
      </c>
      <c r="I25" s="21">
        <v>30500</v>
      </c>
      <c r="J25" s="22">
        <f>I25/H25*100</f>
        <v>40.666666666666664</v>
      </c>
      <c r="K25" s="21">
        <v>62888</v>
      </c>
      <c r="L25" s="21">
        <v>5556</v>
      </c>
      <c r="M25" s="21">
        <f>H25-L25</f>
        <v>69444</v>
      </c>
      <c r="N25" s="21">
        <v>56207</v>
      </c>
      <c r="O25" s="23">
        <f>M25/N25</f>
        <v>1.2355044745316419</v>
      </c>
      <c r="P25" s="24">
        <v>912</v>
      </c>
      <c r="Q25" s="25">
        <f>M25/P25</f>
        <v>76.14473684210526</v>
      </c>
      <c r="R25" s="26" t="s">
        <v>59</v>
      </c>
      <c r="S25" s="26">
        <f t="shared" si="1"/>
        <v>123.5504474531642</v>
      </c>
      <c r="T25" s="19" t="s">
        <v>83</v>
      </c>
      <c r="U25" s="21">
        <v>3843</v>
      </c>
      <c r="V25" s="19" t="s">
        <v>28</v>
      </c>
      <c r="W25" s="19" t="s">
        <v>30</v>
      </c>
      <c r="X25" s="78" t="s">
        <v>31</v>
      </c>
    </row>
    <row r="26" spans="1:24" x14ac:dyDescent="0.35">
      <c r="A26" s="10" t="s">
        <v>406</v>
      </c>
      <c r="B26" s="10" t="s">
        <v>407</v>
      </c>
      <c r="C26" s="10" t="s">
        <v>408</v>
      </c>
      <c r="D26" s="11">
        <v>45482</v>
      </c>
      <c r="E26" s="12">
        <v>420000</v>
      </c>
      <c r="F26" s="10" t="s">
        <v>35</v>
      </c>
      <c r="G26" s="10" t="s">
        <v>63</v>
      </c>
      <c r="H26" s="12">
        <v>420000</v>
      </c>
      <c r="I26" s="12">
        <v>167200</v>
      </c>
      <c r="J26" s="13">
        <v>0.39809523809523811</v>
      </c>
      <c r="K26" s="12">
        <v>346338</v>
      </c>
      <c r="L26" s="12">
        <v>43428</v>
      </c>
      <c r="M26" s="12">
        <v>376572</v>
      </c>
      <c r="N26" s="12">
        <v>302108.10810999997</v>
      </c>
      <c r="O26" s="14">
        <v>1.2464809447050231</v>
      </c>
      <c r="P26" s="15">
        <v>5036</v>
      </c>
      <c r="Q26" s="16">
        <v>83.399523431294682</v>
      </c>
      <c r="R26" s="17"/>
      <c r="S26" s="18"/>
      <c r="T26" s="10" t="s">
        <v>64</v>
      </c>
      <c r="U26" s="12">
        <v>43428</v>
      </c>
      <c r="V26" s="10" t="s">
        <v>413</v>
      </c>
      <c r="W26" s="10"/>
      <c r="X26" s="77">
        <v>201</v>
      </c>
    </row>
    <row r="27" spans="1:24" x14ac:dyDescent="0.35">
      <c r="A27" s="10" t="s">
        <v>260</v>
      </c>
      <c r="B27" s="10" t="s">
        <v>128</v>
      </c>
      <c r="C27" s="10" t="s">
        <v>129</v>
      </c>
      <c r="D27" s="11">
        <v>45154</v>
      </c>
      <c r="E27" s="12">
        <v>230000</v>
      </c>
      <c r="F27" s="10" t="s">
        <v>25</v>
      </c>
      <c r="G27" s="10" t="s">
        <v>26</v>
      </c>
      <c r="H27" s="12">
        <v>230000</v>
      </c>
      <c r="I27" s="12">
        <v>80300</v>
      </c>
      <c r="J27" s="13">
        <f>I27/H27*100</f>
        <v>34.913043478260867</v>
      </c>
      <c r="K27" s="12">
        <v>178594</v>
      </c>
      <c r="L27" s="12">
        <v>25734</v>
      </c>
      <c r="M27" s="12">
        <f>H27-L27</f>
        <v>204266</v>
      </c>
      <c r="N27" s="12">
        <v>162617</v>
      </c>
      <c r="O27" s="14">
        <f>M27/N27</f>
        <v>1.2561171341249684</v>
      </c>
      <c r="P27" s="15">
        <v>1800</v>
      </c>
      <c r="Q27" s="16">
        <f>M27/P27</f>
        <v>113.4811111111111</v>
      </c>
      <c r="R27" s="17" t="s">
        <v>40</v>
      </c>
      <c r="S27" s="17">
        <f>ABS(O89-O27)*100</f>
        <v>125.61171341249684</v>
      </c>
      <c r="T27" s="10" t="s">
        <v>42</v>
      </c>
      <c r="U27" s="12">
        <v>17250</v>
      </c>
      <c r="V27" s="10" t="s">
        <v>28</v>
      </c>
      <c r="W27" s="10" t="s">
        <v>30</v>
      </c>
      <c r="X27" s="77" t="s">
        <v>31</v>
      </c>
    </row>
    <row r="28" spans="1:24" x14ac:dyDescent="0.35">
      <c r="A28" s="10" t="s">
        <v>260</v>
      </c>
      <c r="B28" s="10" t="s">
        <v>106</v>
      </c>
      <c r="C28" s="10" t="s">
        <v>107</v>
      </c>
      <c r="D28" s="11">
        <v>45616</v>
      </c>
      <c r="E28" s="12">
        <v>512500</v>
      </c>
      <c r="F28" s="10" t="s">
        <v>25</v>
      </c>
      <c r="G28" s="10" t="s">
        <v>26</v>
      </c>
      <c r="H28" s="12">
        <v>512500</v>
      </c>
      <c r="I28" s="12">
        <v>210300</v>
      </c>
      <c r="J28" s="13">
        <f>I28/H28*100</f>
        <v>41.034146341463412</v>
      </c>
      <c r="K28" s="12">
        <v>438122</v>
      </c>
      <c r="L28" s="12">
        <v>121829</v>
      </c>
      <c r="M28" s="12">
        <f>H28-L28</f>
        <v>390671</v>
      </c>
      <c r="N28" s="12">
        <v>310091</v>
      </c>
      <c r="O28" s="14">
        <f>M28/N28</f>
        <v>1.2598592026211661</v>
      </c>
      <c r="P28" s="15">
        <v>3660</v>
      </c>
      <c r="Q28" s="16">
        <f>M28/P28</f>
        <v>106.74071038251365</v>
      </c>
      <c r="R28" s="17" t="s">
        <v>59</v>
      </c>
      <c r="S28" s="17">
        <f>ABS(O90-O28)*100</f>
        <v>125.98592026211661</v>
      </c>
      <c r="T28" s="10" t="s">
        <v>28</v>
      </c>
      <c r="U28" s="12">
        <v>114212</v>
      </c>
      <c r="V28" s="10" t="s">
        <v>28</v>
      </c>
      <c r="W28" s="10" t="s">
        <v>30</v>
      </c>
      <c r="X28" s="77" t="s">
        <v>31</v>
      </c>
    </row>
    <row r="29" spans="1:24" x14ac:dyDescent="0.35">
      <c r="A29" s="19" t="s">
        <v>484</v>
      </c>
      <c r="B29" s="19" t="s">
        <v>485</v>
      </c>
      <c r="C29" s="19" t="s">
        <v>486</v>
      </c>
      <c r="D29" s="20">
        <v>45398</v>
      </c>
      <c r="E29" s="21">
        <v>175000</v>
      </c>
      <c r="F29" s="19" t="s">
        <v>35</v>
      </c>
      <c r="G29" s="19" t="s">
        <v>477</v>
      </c>
      <c r="H29" s="21">
        <v>175000</v>
      </c>
      <c r="I29" s="21">
        <v>72900</v>
      </c>
      <c r="J29" s="22">
        <v>0.41657142857142859</v>
      </c>
      <c r="K29" s="21">
        <v>149383</v>
      </c>
      <c r="L29" s="21">
        <v>23294</v>
      </c>
      <c r="M29" s="21">
        <v>151706</v>
      </c>
      <c r="N29" s="21">
        <v>117510.71761000001</v>
      </c>
      <c r="O29" s="23">
        <v>1.2909971369887203</v>
      </c>
      <c r="P29" s="24">
        <v>1998</v>
      </c>
      <c r="Q29" s="25">
        <v>87.587587587587592</v>
      </c>
      <c r="R29" s="26"/>
      <c r="S29" s="27"/>
      <c r="T29" s="19" t="s">
        <v>64</v>
      </c>
      <c r="U29" s="21">
        <v>16988</v>
      </c>
      <c r="V29" s="19"/>
      <c r="W29" s="19"/>
      <c r="X29" s="78">
        <v>201</v>
      </c>
    </row>
    <row r="30" spans="1:24" x14ac:dyDescent="0.35">
      <c r="A30" s="19" t="s">
        <v>375</v>
      </c>
      <c r="B30" s="19" t="s">
        <v>475</v>
      </c>
      <c r="C30" s="19" t="s">
        <v>476</v>
      </c>
      <c r="D30" s="20">
        <v>45413</v>
      </c>
      <c r="E30" s="21">
        <v>500000</v>
      </c>
      <c r="F30" s="19" t="s">
        <v>35</v>
      </c>
      <c r="G30" s="19" t="s">
        <v>477</v>
      </c>
      <c r="H30" s="21">
        <v>500000</v>
      </c>
      <c r="I30" s="21">
        <v>116200</v>
      </c>
      <c r="J30" s="22">
        <v>0.2324</v>
      </c>
      <c r="K30" s="21">
        <v>419006</v>
      </c>
      <c r="L30" s="21">
        <v>33667</v>
      </c>
      <c r="M30" s="21">
        <v>466333</v>
      </c>
      <c r="N30" s="21">
        <v>359123.01957</v>
      </c>
      <c r="O30" s="23">
        <v>1.2985327439003189</v>
      </c>
      <c r="P30" s="24">
        <v>7328</v>
      </c>
      <c r="Q30" s="25">
        <v>68.231441048034938</v>
      </c>
      <c r="R30" s="26"/>
      <c r="S30" s="27"/>
      <c r="T30" s="19" t="s">
        <v>64</v>
      </c>
      <c r="U30" s="21">
        <v>22216</v>
      </c>
      <c r="V30" s="19"/>
      <c r="W30" s="19"/>
      <c r="X30" s="78">
        <v>201</v>
      </c>
    </row>
    <row r="31" spans="1:24" x14ac:dyDescent="0.35">
      <c r="A31" s="10" t="s">
        <v>260</v>
      </c>
      <c r="B31" s="10" t="s">
        <v>120</v>
      </c>
      <c r="C31" s="10" t="s">
        <v>121</v>
      </c>
      <c r="D31" s="11">
        <v>45146</v>
      </c>
      <c r="E31" s="12">
        <v>125000</v>
      </c>
      <c r="F31" s="10" t="s">
        <v>25</v>
      </c>
      <c r="G31" s="10" t="s">
        <v>39</v>
      </c>
      <c r="H31" s="12">
        <v>125000</v>
      </c>
      <c r="I31" s="12">
        <v>39700</v>
      </c>
      <c r="J31" s="13">
        <f>I31/H31*100</f>
        <v>31.759999999999998</v>
      </c>
      <c r="K31" s="12">
        <v>100031</v>
      </c>
      <c r="L31" s="12">
        <v>13316</v>
      </c>
      <c r="M31" s="12">
        <f>H31-L31</f>
        <v>111684</v>
      </c>
      <c r="N31" s="12">
        <v>85014</v>
      </c>
      <c r="O31" s="14">
        <f>M31/N31</f>
        <v>1.3137130355000353</v>
      </c>
      <c r="P31" s="15">
        <v>1200</v>
      </c>
      <c r="Q31" s="16">
        <f>M31/P31</f>
        <v>93.07</v>
      </c>
      <c r="R31" s="17" t="s">
        <v>59</v>
      </c>
      <c r="S31" s="17">
        <f>ABS(O93-O31)*100</f>
        <v>131.37130355000352</v>
      </c>
      <c r="T31" s="10" t="s">
        <v>83</v>
      </c>
      <c r="U31" s="12">
        <v>9200</v>
      </c>
      <c r="V31" s="10" t="s">
        <v>28</v>
      </c>
      <c r="W31" s="10" t="s">
        <v>30</v>
      </c>
      <c r="X31" s="77" t="s">
        <v>31</v>
      </c>
    </row>
    <row r="32" spans="1:24" x14ac:dyDescent="0.35">
      <c r="A32" s="10" t="s">
        <v>376</v>
      </c>
      <c r="B32" s="10" t="s">
        <v>416</v>
      </c>
      <c r="C32" s="10" t="s">
        <v>417</v>
      </c>
      <c r="D32" s="11">
        <v>45260</v>
      </c>
      <c r="E32" s="12">
        <v>1490000</v>
      </c>
      <c r="F32" s="10" t="s">
        <v>150</v>
      </c>
      <c r="G32" s="10" t="s">
        <v>26</v>
      </c>
      <c r="H32" s="12">
        <v>1490000</v>
      </c>
      <c r="I32" s="12">
        <v>632100</v>
      </c>
      <c r="J32" s="13">
        <v>0.4242281879194631</v>
      </c>
      <c r="K32" s="12">
        <v>1215827</v>
      </c>
      <c r="L32" s="12">
        <v>203885</v>
      </c>
      <c r="M32" s="12">
        <v>1286115</v>
      </c>
      <c r="N32" s="12">
        <v>943095.99254000001</v>
      </c>
      <c r="O32" s="14">
        <v>1.3637158997316505</v>
      </c>
      <c r="P32" s="15">
        <v>13833</v>
      </c>
      <c r="Q32" s="16">
        <v>107.71343887804525</v>
      </c>
      <c r="R32" s="17"/>
      <c r="S32" s="18"/>
      <c r="T32" s="10" t="s">
        <v>64</v>
      </c>
      <c r="U32" s="12">
        <v>149846</v>
      </c>
      <c r="V32" s="10"/>
      <c r="W32" s="10"/>
      <c r="X32" s="77">
        <v>201</v>
      </c>
    </row>
    <row r="33" spans="1:24" x14ac:dyDescent="0.35">
      <c r="A33" s="10" t="s">
        <v>260</v>
      </c>
      <c r="B33" s="10" t="s">
        <v>118</v>
      </c>
      <c r="C33" s="10" t="s">
        <v>119</v>
      </c>
      <c r="D33" s="11">
        <v>45330</v>
      </c>
      <c r="E33" s="12">
        <v>187900</v>
      </c>
      <c r="F33" s="10" t="s">
        <v>25</v>
      </c>
      <c r="G33" s="10" t="s">
        <v>26</v>
      </c>
      <c r="H33" s="12">
        <v>187900</v>
      </c>
      <c r="I33" s="12">
        <v>63900</v>
      </c>
      <c r="J33" s="13">
        <f>I33/H33*100</f>
        <v>34.007450771687068</v>
      </c>
      <c r="K33" s="12">
        <v>146058</v>
      </c>
      <c r="L33" s="12">
        <v>22298</v>
      </c>
      <c r="M33" s="12">
        <f>H33-L33</f>
        <v>165602</v>
      </c>
      <c r="N33" s="12">
        <v>121333</v>
      </c>
      <c r="O33" s="14">
        <f>M33/N33</f>
        <v>1.36485539795439</v>
      </c>
      <c r="P33" s="15">
        <v>2380</v>
      </c>
      <c r="Q33" s="16">
        <f>M33/P33</f>
        <v>69.580672268907563</v>
      </c>
      <c r="R33" s="17" t="s">
        <v>59</v>
      </c>
      <c r="S33" s="17">
        <f>ABS(O95-O33)*100</f>
        <v>136.485539795439</v>
      </c>
      <c r="T33" s="10" t="s">
        <v>83</v>
      </c>
      <c r="U33" s="12">
        <v>15254</v>
      </c>
      <c r="V33" s="10" t="s">
        <v>28</v>
      </c>
      <c r="W33" s="10" t="s">
        <v>30</v>
      </c>
      <c r="X33" s="77" t="s">
        <v>31</v>
      </c>
    </row>
    <row r="34" spans="1:24" x14ac:dyDescent="0.35">
      <c r="A34" s="10" t="s">
        <v>380</v>
      </c>
      <c r="B34" s="10" t="s">
        <v>480</v>
      </c>
      <c r="C34" s="10" t="s">
        <v>481</v>
      </c>
      <c r="D34" s="11">
        <v>45230</v>
      </c>
      <c r="E34" s="12">
        <v>375000</v>
      </c>
      <c r="F34" s="10" t="s">
        <v>482</v>
      </c>
      <c r="G34" s="10" t="s">
        <v>395</v>
      </c>
      <c r="H34" s="12">
        <v>375000</v>
      </c>
      <c r="I34" s="12">
        <v>117300</v>
      </c>
      <c r="J34" s="13">
        <v>0.31280000000000002</v>
      </c>
      <c r="K34" s="12">
        <v>307436</v>
      </c>
      <c r="L34" s="12">
        <v>80080</v>
      </c>
      <c r="M34" s="12">
        <v>294920</v>
      </c>
      <c r="N34" s="12">
        <v>211888.16403000001</v>
      </c>
      <c r="O34" s="14">
        <v>1.3918663241531697</v>
      </c>
      <c r="P34" s="15">
        <v>3751</v>
      </c>
      <c r="Q34" s="16">
        <v>99.973340442548647</v>
      </c>
      <c r="R34" s="17"/>
      <c r="S34" s="18"/>
      <c r="T34" s="10" t="s">
        <v>64</v>
      </c>
      <c r="U34" s="12">
        <v>59242</v>
      </c>
      <c r="V34" s="10" t="s">
        <v>483</v>
      </c>
      <c r="W34" s="10"/>
      <c r="X34" s="77">
        <v>201</v>
      </c>
    </row>
    <row r="35" spans="1:24" x14ac:dyDescent="0.35">
      <c r="A35" s="10" t="s">
        <v>260</v>
      </c>
      <c r="B35" s="10" t="s">
        <v>204</v>
      </c>
      <c r="C35" s="10" t="s">
        <v>205</v>
      </c>
      <c r="D35" s="11">
        <v>45649</v>
      </c>
      <c r="E35" s="12">
        <v>230000</v>
      </c>
      <c r="F35" s="10" t="s">
        <v>25</v>
      </c>
      <c r="G35" s="10" t="s">
        <v>26</v>
      </c>
      <c r="H35" s="12">
        <v>230000</v>
      </c>
      <c r="I35" s="12">
        <v>76600</v>
      </c>
      <c r="J35" s="13">
        <f>I35/H35*100</f>
        <v>33.304347826086953</v>
      </c>
      <c r="K35" s="12">
        <v>166575</v>
      </c>
      <c r="L35" s="12">
        <v>33347</v>
      </c>
      <c r="M35" s="12">
        <f>H35-L35</f>
        <v>196653</v>
      </c>
      <c r="N35" s="12">
        <v>130615</v>
      </c>
      <c r="O35" s="14">
        <f>M35/N35</f>
        <v>1.5055927726524518</v>
      </c>
      <c r="P35" s="15">
        <v>2270</v>
      </c>
      <c r="Q35" s="16">
        <f>M35/P35</f>
        <v>86.631277533039651</v>
      </c>
      <c r="R35" s="17" t="s">
        <v>59</v>
      </c>
      <c r="S35" s="17">
        <f>ABS(O97-O35)*100</f>
        <v>150.55927726524519</v>
      </c>
      <c r="T35" s="10" t="s">
        <v>28</v>
      </c>
      <c r="U35" s="12">
        <v>25148</v>
      </c>
      <c r="V35" s="10" t="s">
        <v>28</v>
      </c>
      <c r="W35" s="10" t="s">
        <v>30</v>
      </c>
      <c r="X35" s="77" t="s">
        <v>31</v>
      </c>
    </row>
    <row r="36" spans="1:24" x14ac:dyDescent="0.35">
      <c r="A36" s="19" t="s">
        <v>260</v>
      </c>
      <c r="B36" s="19" t="s">
        <v>204</v>
      </c>
      <c r="C36" s="19" t="s">
        <v>205</v>
      </c>
      <c r="D36" s="20">
        <v>45602</v>
      </c>
      <c r="E36" s="21">
        <v>230000</v>
      </c>
      <c r="F36" s="19" t="s">
        <v>35</v>
      </c>
      <c r="G36" s="19" t="s">
        <v>392</v>
      </c>
      <c r="H36" s="21">
        <v>230000</v>
      </c>
      <c r="I36" s="21">
        <v>76600</v>
      </c>
      <c r="J36" s="22">
        <v>0.33304347826086955</v>
      </c>
      <c r="K36" s="21">
        <v>162183</v>
      </c>
      <c r="L36" s="21">
        <v>29856</v>
      </c>
      <c r="M36" s="21">
        <v>200144</v>
      </c>
      <c r="N36" s="21">
        <v>123324.32432</v>
      </c>
      <c r="O36" s="23">
        <v>1.6229077361954121</v>
      </c>
      <c r="P36" s="24">
        <v>2261</v>
      </c>
      <c r="Q36" s="25">
        <v>101.72490048651039</v>
      </c>
      <c r="R36" s="26"/>
      <c r="S36" s="26">
        <f>ABS(O98-O36)*100</f>
        <v>162.2907736195412</v>
      </c>
      <c r="T36" s="19" t="s">
        <v>64</v>
      </c>
      <c r="U36" s="21">
        <v>21868</v>
      </c>
      <c r="V36" s="19"/>
      <c r="W36" s="19"/>
      <c r="X36" s="78">
        <v>201</v>
      </c>
    </row>
    <row r="37" spans="1:24" x14ac:dyDescent="0.35">
      <c r="A37" s="19" t="s">
        <v>469</v>
      </c>
      <c r="B37" s="19" t="s">
        <v>472</v>
      </c>
      <c r="C37" s="19" t="s">
        <v>473</v>
      </c>
      <c r="D37" s="20">
        <v>45274</v>
      </c>
      <c r="E37" s="21">
        <v>260000</v>
      </c>
      <c r="F37" s="19" t="s">
        <v>35</v>
      </c>
      <c r="G37" s="19" t="s">
        <v>26</v>
      </c>
      <c r="H37" s="21">
        <v>260000</v>
      </c>
      <c r="I37" s="21">
        <v>120500</v>
      </c>
      <c r="J37" s="22">
        <v>0.46346153846153848</v>
      </c>
      <c r="K37" s="21">
        <v>182451</v>
      </c>
      <c r="L37" s="21">
        <v>54474</v>
      </c>
      <c r="M37" s="21">
        <v>205526</v>
      </c>
      <c r="N37" s="21">
        <v>119270.27026999999</v>
      </c>
      <c r="O37" s="23">
        <v>1.7231955585808367</v>
      </c>
      <c r="P37" s="24">
        <v>1984</v>
      </c>
      <c r="Q37" s="25">
        <v>131.04838709677421</v>
      </c>
      <c r="R37" s="26"/>
      <c r="S37" s="27"/>
      <c r="T37" s="19" t="s">
        <v>192</v>
      </c>
      <c r="U37" s="21">
        <v>44867</v>
      </c>
      <c r="V37" s="19"/>
      <c r="W37" s="19"/>
      <c r="X37" s="78">
        <v>201</v>
      </c>
    </row>
    <row r="38" spans="1:24" x14ac:dyDescent="0.35">
      <c r="A38" s="10" t="s">
        <v>260</v>
      </c>
      <c r="B38" s="10" t="s">
        <v>78</v>
      </c>
      <c r="C38" s="10" t="s">
        <v>79</v>
      </c>
      <c r="D38" s="11">
        <v>45072</v>
      </c>
      <c r="E38" s="12">
        <v>450000</v>
      </c>
      <c r="F38" s="10" t="s">
        <v>25</v>
      </c>
      <c r="G38" s="10" t="s">
        <v>39</v>
      </c>
      <c r="H38" s="12">
        <v>450000</v>
      </c>
      <c r="I38" s="12">
        <v>112500</v>
      </c>
      <c r="J38" s="13">
        <f>I38/H38*100</f>
        <v>25</v>
      </c>
      <c r="K38" s="12">
        <v>266449</v>
      </c>
      <c r="L38" s="12">
        <v>18161</v>
      </c>
      <c r="M38" s="12">
        <f>H38-L38</f>
        <v>431839</v>
      </c>
      <c r="N38" s="12">
        <v>243420</v>
      </c>
      <c r="O38" s="14">
        <f>M38/N38</f>
        <v>1.774048968860406</v>
      </c>
      <c r="P38" s="15">
        <v>4361</v>
      </c>
      <c r="Q38" s="16">
        <f>M38/P38</f>
        <v>99.02293052052282</v>
      </c>
      <c r="R38" s="17" t="s">
        <v>59</v>
      </c>
      <c r="S38" s="17">
        <f>ABS(O100-O38)*100</f>
        <v>177.4048968860406</v>
      </c>
      <c r="T38" s="10" t="s">
        <v>64</v>
      </c>
      <c r="U38" s="12">
        <v>18161</v>
      </c>
      <c r="V38" s="10" t="s">
        <v>80</v>
      </c>
      <c r="W38" s="10" t="s">
        <v>30</v>
      </c>
      <c r="X38" s="77" t="s">
        <v>31</v>
      </c>
    </row>
    <row r="39" spans="1:24" x14ac:dyDescent="0.35">
      <c r="A39" s="10" t="s">
        <v>406</v>
      </c>
      <c r="B39" s="10" t="s">
        <v>409</v>
      </c>
      <c r="C39" s="10" t="s">
        <v>410</v>
      </c>
      <c r="D39" s="11">
        <v>45168</v>
      </c>
      <c r="E39" s="12">
        <v>550000</v>
      </c>
      <c r="F39" s="10" t="s">
        <v>35</v>
      </c>
      <c r="G39" s="10" t="s">
        <v>26</v>
      </c>
      <c r="H39" s="12">
        <v>550000</v>
      </c>
      <c r="I39" s="12">
        <v>145900</v>
      </c>
      <c r="J39" s="13">
        <v>0.26527272727272727</v>
      </c>
      <c r="K39" s="12">
        <v>355281</v>
      </c>
      <c r="L39" s="12">
        <v>78607</v>
      </c>
      <c r="M39" s="12">
        <v>471393</v>
      </c>
      <c r="N39" s="12">
        <v>257850.88537</v>
      </c>
      <c r="O39" s="14">
        <v>1.8281612619773646</v>
      </c>
      <c r="P39" s="15">
        <v>5325</v>
      </c>
      <c r="Q39" s="16">
        <v>103.28638497652582</v>
      </c>
      <c r="R39" s="17"/>
      <c r="S39" s="18"/>
      <c r="T39" s="10" t="s">
        <v>64</v>
      </c>
      <c r="U39" s="12">
        <v>74662</v>
      </c>
      <c r="V39" s="10"/>
      <c r="W39" s="10"/>
      <c r="X39" s="77">
        <v>201</v>
      </c>
    </row>
    <row r="40" spans="1:24" x14ac:dyDescent="0.35">
      <c r="A40" s="10" t="s">
        <v>375</v>
      </c>
      <c r="B40" s="10" t="s">
        <v>478</v>
      </c>
      <c r="C40" s="10" t="s">
        <v>479</v>
      </c>
      <c r="D40" s="11">
        <v>45401</v>
      </c>
      <c r="E40" s="12">
        <v>190000</v>
      </c>
      <c r="F40" s="10" t="s">
        <v>35</v>
      </c>
      <c r="G40" s="10" t="s">
        <v>26</v>
      </c>
      <c r="H40" s="12">
        <v>190000</v>
      </c>
      <c r="I40" s="12">
        <v>60400</v>
      </c>
      <c r="J40" s="13">
        <v>0.31789473684210529</v>
      </c>
      <c r="K40" s="12">
        <v>114740</v>
      </c>
      <c r="L40" s="12">
        <v>16624</v>
      </c>
      <c r="M40" s="12">
        <v>173376</v>
      </c>
      <c r="N40" s="12">
        <v>91440.820129999993</v>
      </c>
      <c r="O40" s="14">
        <v>1.8960459863933201</v>
      </c>
      <c r="P40" s="15">
        <v>796</v>
      </c>
      <c r="Q40" s="16">
        <v>238.69346733668343</v>
      </c>
      <c r="R40" s="17"/>
      <c r="S40" s="18"/>
      <c r="T40" s="10" t="s">
        <v>64</v>
      </c>
      <c r="U40" s="12">
        <v>13504</v>
      </c>
      <c r="V40" s="10"/>
      <c r="W40" s="10"/>
      <c r="X40" s="77">
        <v>201</v>
      </c>
    </row>
    <row r="41" spans="1:24" x14ac:dyDescent="0.35">
      <c r="A41" s="19" t="s">
        <v>260</v>
      </c>
      <c r="B41" s="19" t="s">
        <v>104</v>
      </c>
      <c r="C41" s="19" t="s">
        <v>105</v>
      </c>
      <c r="D41" s="20">
        <v>45616</v>
      </c>
      <c r="E41" s="21">
        <v>875000</v>
      </c>
      <c r="F41" s="19" t="s">
        <v>25</v>
      </c>
      <c r="G41" s="19" t="s">
        <v>26</v>
      </c>
      <c r="H41" s="21">
        <v>875000</v>
      </c>
      <c r="I41" s="21">
        <v>243600</v>
      </c>
      <c r="J41" s="22">
        <f>I41/H41*100</f>
        <v>27.839999999999996</v>
      </c>
      <c r="K41" s="21">
        <v>503405</v>
      </c>
      <c r="L41" s="21">
        <v>162951</v>
      </c>
      <c r="M41" s="21">
        <f>H41-L41</f>
        <v>712049</v>
      </c>
      <c r="N41" s="21">
        <v>333778</v>
      </c>
      <c r="O41" s="23">
        <f>M41/N41</f>
        <v>2.133301176230908</v>
      </c>
      <c r="P41" s="24">
        <v>2800</v>
      </c>
      <c r="Q41" s="25">
        <f>M41/P41</f>
        <v>254.30321428571429</v>
      </c>
      <c r="R41" s="26" t="s">
        <v>59</v>
      </c>
      <c r="S41" s="26">
        <f>ABS(O106-O41)*100</f>
        <v>213.33011762309079</v>
      </c>
      <c r="T41" s="19" t="s">
        <v>28</v>
      </c>
      <c r="U41" s="21">
        <v>132998</v>
      </c>
      <c r="V41" s="19" t="s">
        <v>28</v>
      </c>
      <c r="W41" s="19" t="s">
        <v>30</v>
      </c>
      <c r="X41" s="78" t="s">
        <v>31</v>
      </c>
    </row>
    <row r="42" spans="1:24" x14ac:dyDescent="0.35">
      <c r="A42" s="19" t="s">
        <v>260</v>
      </c>
      <c r="B42" s="19" t="s">
        <v>154</v>
      </c>
      <c r="C42" s="19" t="s">
        <v>155</v>
      </c>
      <c r="D42" s="20">
        <v>45166</v>
      </c>
      <c r="E42" s="21">
        <v>380000</v>
      </c>
      <c r="F42" s="19" t="s">
        <v>25</v>
      </c>
      <c r="G42" s="19" t="s">
        <v>26</v>
      </c>
      <c r="H42" s="21">
        <v>380000</v>
      </c>
      <c r="I42" s="21">
        <v>85400</v>
      </c>
      <c r="J42" s="22">
        <f>I42/H42*100</f>
        <v>22.473684210526315</v>
      </c>
      <c r="K42" s="21">
        <v>189288</v>
      </c>
      <c r="L42" s="21">
        <v>104273</v>
      </c>
      <c r="M42" s="21">
        <f>H42-L42</f>
        <v>275727</v>
      </c>
      <c r="N42" s="21">
        <v>83348</v>
      </c>
      <c r="O42" s="23">
        <f>M42/N42</f>
        <v>3.3081417670489994</v>
      </c>
      <c r="P42" s="24">
        <v>1596</v>
      </c>
      <c r="Q42" s="25">
        <f>M42/P42</f>
        <v>172.76127819548873</v>
      </c>
      <c r="R42" s="26" t="s">
        <v>59</v>
      </c>
      <c r="S42" s="26">
        <f>ABS(O109-O42)*100</f>
        <v>330.81417670489992</v>
      </c>
      <c r="T42" s="19" t="s">
        <v>64</v>
      </c>
      <c r="U42" s="21">
        <v>90672</v>
      </c>
      <c r="V42" s="19" t="s">
        <v>28</v>
      </c>
      <c r="W42" s="19" t="s">
        <v>30</v>
      </c>
      <c r="X42" s="78" t="s">
        <v>31</v>
      </c>
    </row>
    <row r="43" spans="1:24" ht="15" thickBot="1" x14ac:dyDescent="0.4">
      <c r="A43" s="10" t="s">
        <v>260</v>
      </c>
      <c r="B43" s="10" t="s">
        <v>81</v>
      </c>
      <c r="C43" s="10" t="s">
        <v>82</v>
      </c>
      <c r="D43" s="11">
        <v>45282</v>
      </c>
      <c r="E43" s="12">
        <v>144900</v>
      </c>
      <c r="F43" s="10" t="s">
        <v>25</v>
      </c>
      <c r="G43" s="10" t="s">
        <v>58</v>
      </c>
      <c r="H43" s="12">
        <v>144900</v>
      </c>
      <c r="I43" s="12">
        <v>23700</v>
      </c>
      <c r="J43" s="13">
        <f>I43/H43*100</f>
        <v>16.356107660455489</v>
      </c>
      <c r="K43" s="12">
        <v>57628</v>
      </c>
      <c r="L43" s="12">
        <v>18803</v>
      </c>
      <c r="M43" s="12">
        <f>H43-L43</f>
        <v>126097</v>
      </c>
      <c r="N43" s="12">
        <v>38063</v>
      </c>
      <c r="O43" s="14">
        <f>M43/N43</f>
        <v>3.312849749100176</v>
      </c>
      <c r="P43" s="15">
        <v>468</v>
      </c>
      <c r="Q43" s="16">
        <f>M43/P43</f>
        <v>269.43803418803418</v>
      </c>
      <c r="R43" s="17" t="s">
        <v>59</v>
      </c>
      <c r="S43" s="17">
        <f>ABS(O110-O43)*100</f>
        <v>331.28497491001758</v>
      </c>
      <c r="T43" s="10" t="s">
        <v>83</v>
      </c>
      <c r="U43" s="12">
        <v>13326</v>
      </c>
      <c r="V43" s="10" t="s">
        <v>28</v>
      </c>
      <c r="W43" s="10" t="s">
        <v>30</v>
      </c>
      <c r="X43" s="77" t="s">
        <v>31</v>
      </c>
    </row>
    <row r="44" spans="1:24" ht="15" thickTop="1" x14ac:dyDescent="0.35">
      <c r="A44" s="37"/>
      <c r="B44" s="37"/>
      <c r="C44" s="37"/>
      <c r="D44" s="38" t="s">
        <v>251</v>
      </c>
      <c r="E44" s="39">
        <f>+SUM(E2:E43)</f>
        <v>15177798</v>
      </c>
      <c r="F44" s="37"/>
      <c r="G44" s="37"/>
      <c r="H44" s="39">
        <f>+SUM(H2:H43)</f>
        <v>15177798</v>
      </c>
      <c r="I44" s="39">
        <f>+SUM(I2:I43)</f>
        <v>6082400</v>
      </c>
      <c r="J44" s="40"/>
      <c r="K44" s="39">
        <f>+SUM(K2:K43)</f>
        <v>14094962</v>
      </c>
      <c r="L44" s="39"/>
      <c r="M44" s="39">
        <f>+SUM(M2:M43)</f>
        <v>12543109</v>
      </c>
      <c r="N44" s="39">
        <f>+SUM(N2:N43)</f>
        <v>10923366.094109999</v>
      </c>
      <c r="O44" s="41"/>
      <c r="P44" s="42"/>
      <c r="Q44" s="43">
        <f>AVERAGE(Q2:Q43)</f>
        <v>89.469825771499174</v>
      </c>
      <c r="R44" s="44"/>
      <c r="S44" s="45">
        <f>ABS(O46-O45)*100</f>
        <v>10.259306403822134</v>
      </c>
      <c r="T44" s="37"/>
      <c r="U44" s="37"/>
      <c r="V44" s="39"/>
      <c r="W44" s="37"/>
      <c r="X44" s="79"/>
    </row>
    <row r="45" spans="1:24" x14ac:dyDescent="0.35">
      <c r="A45" s="28"/>
      <c r="B45" s="28"/>
      <c r="C45" s="28"/>
      <c r="D45" s="29"/>
      <c r="E45" s="30"/>
      <c r="F45" s="28"/>
      <c r="G45" s="28"/>
      <c r="H45" s="30"/>
      <c r="I45" s="30" t="s">
        <v>252</v>
      </c>
      <c r="J45" s="31">
        <f>I44/H44*100</f>
        <v>40.074324351925092</v>
      </c>
      <c r="K45" s="30"/>
      <c r="L45" s="30"/>
      <c r="M45" s="30"/>
      <c r="N45" s="30" t="s">
        <v>254</v>
      </c>
      <c r="O45" s="32">
        <f>M44/N44</f>
        <v>1.1482823968303493</v>
      </c>
      <c r="P45" s="33"/>
      <c r="Q45" s="34" t="s">
        <v>256</v>
      </c>
      <c r="R45" s="35">
        <f>STDEV(O2:O43)</f>
        <v>0.59832973894211938</v>
      </c>
      <c r="S45" s="36"/>
      <c r="T45" s="28"/>
      <c r="U45" s="28"/>
      <c r="V45" s="30"/>
      <c r="W45" s="28"/>
      <c r="X45" s="80"/>
    </row>
    <row r="46" spans="1:24" ht="15" thickBot="1" x14ac:dyDescent="0.4">
      <c r="A46" s="46"/>
      <c r="B46" s="46"/>
      <c r="C46" s="46"/>
      <c r="D46" s="47"/>
      <c r="E46" s="48"/>
      <c r="F46" s="46"/>
      <c r="G46" s="46"/>
      <c r="H46" s="48"/>
      <c r="I46" s="48" t="s">
        <v>253</v>
      </c>
      <c r="J46" s="49">
        <f>STDEV(J2:J43)</f>
        <v>21.555521173320304</v>
      </c>
      <c r="K46" s="48"/>
      <c r="L46" s="48"/>
      <c r="M46" s="48"/>
      <c r="N46" s="48" t="s">
        <v>255</v>
      </c>
      <c r="O46" s="50">
        <f>AVERAGE(O2:O43)</f>
        <v>1.2508754608685706</v>
      </c>
      <c r="P46" s="51"/>
      <c r="Q46" s="52" t="s">
        <v>257</v>
      </c>
      <c r="R46" s="54">
        <f>AVERAGE(S2:S43)</f>
        <v>127.26273246760896</v>
      </c>
      <c r="S46" s="53" t="s">
        <v>258</v>
      </c>
      <c r="T46" s="46">
        <f>+(R46/O46)</f>
        <v>101.73893121161839</v>
      </c>
      <c r="U46" s="46"/>
      <c r="V46" s="48"/>
      <c r="W46" s="46"/>
      <c r="X46" s="81"/>
    </row>
    <row r="47" spans="1:24" x14ac:dyDescent="0.35">
      <c r="N47" s="70" t="s">
        <v>401</v>
      </c>
      <c r="O47" s="71"/>
    </row>
    <row r="48" spans="1:24" ht="15" thickBot="1" x14ac:dyDescent="0.4">
      <c r="N48" s="74" t="s">
        <v>558</v>
      </c>
      <c r="O48" s="75"/>
    </row>
  </sheetData>
  <sortState xmlns:xlrd2="http://schemas.microsoft.com/office/spreadsheetml/2017/richdata2" ref="A2:Y43">
    <sortCondition ref="O2:O4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5D09-131A-4F13-AE29-C66697147CDE}">
  <dimension ref="A1:Y18"/>
  <sheetViews>
    <sheetView workbookViewId="0">
      <selection activeCell="G33" sqref="G33"/>
    </sheetView>
  </sheetViews>
  <sheetFormatPr defaultRowHeight="14.5" x14ac:dyDescent="0.35"/>
  <cols>
    <col min="1" max="1" width="10.54296875" bestFit="1" customWidth="1"/>
    <col min="2" max="2" width="20.7265625" bestFit="1" customWidth="1" collapsed="1"/>
    <col min="3" max="3" width="26.7265625" bestFit="1" customWidth="1" collapsed="1"/>
    <col min="4" max="5" width="13.7265625" bestFit="1" customWidth="1" collapsed="1"/>
    <col min="6" max="6" width="7.7265625" bestFit="1" customWidth="1" collapsed="1"/>
    <col min="7" max="7" width="32.7265625" bestFit="1" customWidth="1" collapsed="1"/>
    <col min="8" max="8" width="13.7265625" bestFit="1" customWidth="1" collapsed="1"/>
    <col min="9" max="9" width="16.7265625" bestFit="1" customWidth="1" collapsed="1"/>
    <col min="10" max="10" width="14.7265625" bestFit="1" customWidth="1" collapsed="1"/>
    <col min="11" max="11" width="15.7265625" bestFit="1" customWidth="1" collapsed="1"/>
    <col min="12" max="12" width="13.7265625" bestFit="1" customWidth="1" collapsed="1"/>
    <col min="13" max="13" width="15.7265625" bestFit="1" customWidth="1" collapsed="1"/>
    <col min="14" max="14" width="16.7265625" customWidth="1" collapsed="1"/>
    <col min="15" max="15" width="9.7265625" customWidth="1" collapsed="1"/>
    <col min="16" max="16" width="12.7265625" bestFit="1" customWidth="1" collapsed="1"/>
    <col min="17" max="17" width="17.7265625" bestFit="1" customWidth="1" collapsed="1"/>
    <col min="18" max="18" width="10.7265625" bestFit="1" customWidth="1" collapsed="1"/>
    <col min="19" max="19" width="20.7265625" bestFit="1" customWidth="1" collapsed="1"/>
    <col min="20" max="20" width="15.7265625" bestFit="1" customWidth="1" collapsed="1"/>
    <col min="21" max="21" width="22.7265625" bestFit="1" customWidth="1" collapsed="1"/>
    <col min="22" max="22" width="13.7265625" bestFit="1" customWidth="1" collapsed="1"/>
    <col min="23" max="23" width="55.7265625" bestFit="1" customWidth="1" collapsed="1"/>
    <col min="24" max="24" width="22.7265625" bestFit="1" customWidth="1" collapsed="1"/>
    <col min="25" max="25" width="15.7265625" bestFit="1" customWidth="1" collapsed="1"/>
  </cols>
  <sheetData>
    <row r="1" spans="1:24" ht="15.65" customHeight="1" x14ac:dyDescent="0.35">
      <c r="A1" s="1" t="s">
        <v>259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3" t="s">
        <v>19</v>
      </c>
      <c r="V1" s="1" t="s">
        <v>20</v>
      </c>
      <c r="W1" s="1" t="s">
        <v>21</v>
      </c>
      <c r="X1" s="1" t="s">
        <v>22</v>
      </c>
    </row>
    <row r="2" spans="1:24" x14ac:dyDescent="0.35">
      <c r="A2" s="10" t="s">
        <v>260</v>
      </c>
      <c r="B2" s="10" t="s">
        <v>93</v>
      </c>
      <c r="C2" s="10" t="s">
        <v>94</v>
      </c>
      <c r="D2" s="11">
        <v>45495</v>
      </c>
      <c r="E2" s="12">
        <v>250000</v>
      </c>
      <c r="F2" s="10" t="s">
        <v>25</v>
      </c>
      <c r="G2" s="10" t="s">
        <v>63</v>
      </c>
      <c r="H2" s="12">
        <v>250000</v>
      </c>
      <c r="I2" s="12">
        <v>223600</v>
      </c>
      <c r="J2" s="13">
        <f>I2/H2*100</f>
        <v>89.44</v>
      </c>
      <c r="K2" s="12">
        <v>485418</v>
      </c>
      <c r="L2" s="12">
        <v>59217</v>
      </c>
      <c r="M2" s="12">
        <f>H2-L2</f>
        <v>190783</v>
      </c>
      <c r="N2" s="12">
        <v>409809</v>
      </c>
      <c r="O2" s="14">
        <f>M2/N2</f>
        <v>0.46554126434509735</v>
      </c>
      <c r="P2" s="15">
        <v>3200</v>
      </c>
      <c r="Q2" s="16">
        <f>M2/P2</f>
        <v>59.619687499999998</v>
      </c>
      <c r="R2" s="17" t="s">
        <v>95</v>
      </c>
      <c r="S2" s="10">
        <f>ABS(O19-O2)*100</f>
        <v>46.554126434509733</v>
      </c>
      <c r="T2" s="10" t="s">
        <v>60</v>
      </c>
      <c r="U2" s="12">
        <v>41630</v>
      </c>
      <c r="V2" s="10" t="s">
        <v>96</v>
      </c>
      <c r="W2" s="10" t="s">
        <v>30</v>
      </c>
      <c r="X2" s="10" t="s">
        <v>31</v>
      </c>
    </row>
    <row r="3" spans="1:24" x14ac:dyDescent="0.35">
      <c r="A3" s="132" t="s">
        <v>396</v>
      </c>
      <c r="B3" s="132" t="s">
        <v>440</v>
      </c>
      <c r="C3" s="132" t="s">
        <v>441</v>
      </c>
      <c r="D3" s="133">
        <v>45426</v>
      </c>
      <c r="E3" s="134">
        <v>300000</v>
      </c>
      <c r="F3" s="132" t="s">
        <v>35</v>
      </c>
      <c r="G3" s="132" t="s">
        <v>26</v>
      </c>
      <c r="H3" s="134">
        <v>300000</v>
      </c>
      <c r="I3" s="134">
        <v>126800</v>
      </c>
      <c r="J3" s="135">
        <v>0.42266666666666669</v>
      </c>
      <c r="K3" s="134">
        <v>309670</v>
      </c>
      <c r="L3" s="134">
        <v>29289</v>
      </c>
      <c r="M3" s="134">
        <v>270711</v>
      </c>
      <c r="N3" s="134">
        <v>398268.46591000003</v>
      </c>
      <c r="O3" s="136">
        <v>0.67971989542645528</v>
      </c>
      <c r="P3" s="137">
        <v>5945</v>
      </c>
      <c r="Q3" s="138">
        <v>50.462573591253154</v>
      </c>
      <c r="R3" s="139"/>
      <c r="S3" s="132">
        <f t="shared" ref="S3:S11" si="0">ABS(O21-O3)*100</f>
        <v>67.971989542645531</v>
      </c>
      <c r="T3" s="132" t="s">
        <v>60</v>
      </c>
      <c r="U3" s="134">
        <v>22215</v>
      </c>
      <c r="V3" s="132"/>
      <c r="W3" s="132"/>
      <c r="X3" s="132">
        <v>201</v>
      </c>
    </row>
    <row r="4" spans="1:24" x14ac:dyDescent="0.35">
      <c r="A4" s="10" t="s">
        <v>260</v>
      </c>
      <c r="B4" s="10" t="s">
        <v>161</v>
      </c>
      <c r="C4" s="10" t="s">
        <v>162</v>
      </c>
      <c r="D4" s="11">
        <v>45190</v>
      </c>
      <c r="E4" s="12">
        <v>750000</v>
      </c>
      <c r="F4" s="10" t="s">
        <v>150</v>
      </c>
      <c r="G4" s="10" t="s">
        <v>26</v>
      </c>
      <c r="H4" s="12">
        <v>750000</v>
      </c>
      <c r="I4" s="12">
        <v>382600</v>
      </c>
      <c r="J4" s="13">
        <v>0.51013333333333333</v>
      </c>
      <c r="K4" s="12">
        <v>1071272</v>
      </c>
      <c r="L4" s="12">
        <v>153249</v>
      </c>
      <c r="M4" s="12">
        <v>596751</v>
      </c>
      <c r="N4" s="12">
        <v>855566.63560000004</v>
      </c>
      <c r="O4" s="14">
        <v>0.6974921358188596</v>
      </c>
      <c r="P4" s="15">
        <v>6591</v>
      </c>
      <c r="Q4" s="16">
        <v>113.7915339098771</v>
      </c>
      <c r="R4" s="17"/>
      <c r="S4" s="10">
        <f t="shared" si="0"/>
        <v>69.749213581885954</v>
      </c>
      <c r="T4" s="10" t="s">
        <v>60</v>
      </c>
      <c r="U4" s="12">
        <v>122620</v>
      </c>
      <c r="V4" s="10"/>
      <c r="W4" s="10"/>
      <c r="X4" s="10">
        <v>201</v>
      </c>
    </row>
    <row r="5" spans="1:24" x14ac:dyDescent="0.35">
      <c r="A5" s="10" t="s">
        <v>260</v>
      </c>
      <c r="B5" s="10" t="s">
        <v>56</v>
      </c>
      <c r="C5" s="10" t="s">
        <v>57</v>
      </c>
      <c r="D5" s="11">
        <v>45492</v>
      </c>
      <c r="E5" s="12">
        <v>200000</v>
      </c>
      <c r="F5" s="10" t="s">
        <v>25</v>
      </c>
      <c r="G5" s="10" t="s">
        <v>58</v>
      </c>
      <c r="H5" s="12">
        <v>200000</v>
      </c>
      <c r="I5" s="12">
        <v>119100</v>
      </c>
      <c r="J5" s="13">
        <f>I5/H5*100</f>
        <v>59.550000000000004</v>
      </c>
      <c r="K5" s="12">
        <v>261838</v>
      </c>
      <c r="L5" s="12">
        <v>48954</v>
      </c>
      <c r="M5" s="12">
        <f>H5-L5</f>
        <v>151046</v>
      </c>
      <c r="N5" s="12">
        <v>208709</v>
      </c>
      <c r="O5" s="14">
        <f>M5/N5</f>
        <v>0.72371579567723476</v>
      </c>
      <c r="P5" s="15">
        <v>3850</v>
      </c>
      <c r="Q5" s="16">
        <f>M5/P5</f>
        <v>39.232727272727274</v>
      </c>
      <c r="R5" s="17" t="s">
        <v>59</v>
      </c>
      <c r="S5" s="10">
        <f t="shared" si="0"/>
        <v>72.371579567723472</v>
      </c>
      <c r="T5" s="10" t="s">
        <v>60</v>
      </c>
      <c r="U5" s="12">
        <v>39020</v>
      </c>
      <c r="V5" s="10" t="s">
        <v>28</v>
      </c>
      <c r="W5" s="10" t="s">
        <v>30</v>
      </c>
      <c r="X5" s="10" t="s">
        <v>31</v>
      </c>
    </row>
    <row r="6" spans="1:24" x14ac:dyDescent="0.35">
      <c r="A6" s="94" t="s">
        <v>260</v>
      </c>
      <c r="B6" s="94" t="s">
        <v>111</v>
      </c>
      <c r="C6" s="94" t="s">
        <v>112</v>
      </c>
      <c r="D6" s="95">
        <v>45132</v>
      </c>
      <c r="E6" s="96">
        <v>130000</v>
      </c>
      <c r="F6" s="94" t="s">
        <v>35</v>
      </c>
      <c r="G6" s="94" t="s">
        <v>26</v>
      </c>
      <c r="H6" s="96">
        <v>130000</v>
      </c>
      <c r="I6" s="96">
        <v>63700</v>
      </c>
      <c r="J6" s="97">
        <v>0.49</v>
      </c>
      <c r="K6" s="96">
        <v>163575</v>
      </c>
      <c r="L6" s="96">
        <v>24922</v>
      </c>
      <c r="M6" s="98">
        <v>105078</v>
      </c>
      <c r="N6" s="96">
        <v>129219.94408</v>
      </c>
      <c r="O6" s="97">
        <v>0.81317168760687797</v>
      </c>
      <c r="P6" s="99">
        <v>2800</v>
      </c>
      <c r="Q6" s="100">
        <v>46.428571428571431</v>
      </c>
      <c r="R6" s="101"/>
      <c r="S6" s="94">
        <f t="shared" si="0"/>
        <v>81.317168760687792</v>
      </c>
      <c r="T6" s="94" t="s">
        <v>458</v>
      </c>
      <c r="U6" s="96">
        <v>19080</v>
      </c>
      <c r="V6" s="94"/>
      <c r="W6" s="94"/>
      <c r="X6" s="94">
        <v>201</v>
      </c>
    </row>
    <row r="7" spans="1:24" x14ac:dyDescent="0.35">
      <c r="A7" s="94" t="s">
        <v>446</v>
      </c>
      <c r="B7" s="94" t="s">
        <v>455</v>
      </c>
      <c r="C7" s="94" t="s">
        <v>456</v>
      </c>
      <c r="D7" s="95">
        <v>45063</v>
      </c>
      <c r="E7" s="96">
        <v>760000</v>
      </c>
      <c r="F7" s="94" t="s">
        <v>35</v>
      </c>
      <c r="G7" s="94" t="s">
        <v>26</v>
      </c>
      <c r="H7" s="96">
        <v>760000</v>
      </c>
      <c r="I7" s="96">
        <v>376300</v>
      </c>
      <c r="J7" s="97">
        <v>0.49513157894736842</v>
      </c>
      <c r="K7" s="96">
        <v>947935</v>
      </c>
      <c r="L7" s="96">
        <v>158853</v>
      </c>
      <c r="M7" s="98">
        <v>601147</v>
      </c>
      <c r="N7" s="96">
        <v>735397.94967</v>
      </c>
      <c r="O7" s="97">
        <v>0.81744448739591491</v>
      </c>
      <c r="P7" s="99">
        <v>11124</v>
      </c>
      <c r="Q7" s="100">
        <v>68.320747932398419</v>
      </c>
      <c r="R7" s="101"/>
      <c r="S7" s="94">
        <f t="shared" si="0"/>
        <v>81.74444873959149</v>
      </c>
      <c r="T7" s="94" t="s">
        <v>160</v>
      </c>
      <c r="U7" s="96">
        <v>144400</v>
      </c>
      <c r="V7" s="94"/>
      <c r="W7" s="94"/>
      <c r="X7" s="94">
        <v>201</v>
      </c>
    </row>
    <row r="8" spans="1:24" x14ac:dyDescent="0.35">
      <c r="A8" s="124" t="s">
        <v>260</v>
      </c>
      <c r="B8" s="124" t="s">
        <v>161</v>
      </c>
      <c r="C8" s="124" t="s">
        <v>162</v>
      </c>
      <c r="D8" s="125">
        <v>45196</v>
      </c>
      <c r="E8" s="126">
        <v>750000</v>
      </c>
      <c r="F8" s="124" t="s">
        <v>25</v>
      </c>
      <c r="G8" s="124" t="s">
        <v>26</v>
      </c>
      <c r="H8" s="126">
        <v>750000</v>
      </c>
      <c r="I8" s="126">
        <v>382600</v>
      </c>
      <c r="J8" s="127">
        <f>I8/H8*100</f>
        <v>51.013333333333335</v>
      </c>
      <c r="K8" s="126">
        <v>874404</v>
      </c>
      <c r="L8" s="126">
        <v>163201</v>
      </c>
      <c r="M8" s="126">
        <f>H8-L8</f>
        <v>586799</v>
      </c>
      <c r="N8" s="126">
        <v>697257</v>
      </c>
      <c r="O8" s="128">
        <f>M8/N8</f>
        <v>0.84158208522825872</v>
      </c>
      <c r="P8" s="129">
        <v>6529</v>
      </c>
      <c r="Q8" s="130">
        <f>M8/P8</f>
        <v>89.87578495941186</v>
      </c>
      <c r="R8" s="131" t="s">
        <v>59</v>
      </c>
      <c r="S8" s="124">
        <f t="shared" si="0"/>
        <v>84.158208522825873</v>
      </c>
      <c r="T8" s="124" t="s">
        <v>160</v>
      </c>
      <c r="U8" s="126">
        <v>141013</v>
      </c>
      <c r="V8" s="124" t="s">
        <v>28</v>
      </c>
      <c r="W8" s="124" t="s">
        <v>30</v>
      </c>
      <c r="X8" s="124" t="s">
        <v>31</v>
      </c>
    </row>
    <row r="9" spans="1:24" x14ac:dyDescent="0.35">
      <c r="A9" s="10" t="s">
        <v>260</v>
      </c>
      <c r="B9" s="10" t="s">
        <v>202</v>
      </c>
      <c r="C9" s="10" t="s">
        <v>203</v>
      </c>
      <c r="D9" s="11">
        <v>45659</v>
      </c>
      <c r="E9" s="12">
        <v>2300000</v>
      </c>
      <c r="F9" s="10" t="s">
        <v>25</v>
      </c>
      <c r="G9" s="10" t="s">
        <v>26</v>
      </c>
      <c r="H9" s="12">
        <v>2300000</v>
      </c>
      <c r="I9" s="12">
        <v>998100</v>
      </c>
      <c r="J9" s="13">
        <f>I9/H9*100</f>
        <v>43.395652173913042</v>
      </c>
      <c r="K9" s="12">
        <v>2092346</v>
      </c>
      <c r="L9" s="12">
        <v>382030</v>
      </c>
      <c r="M9" s="12">
        <f>H9-L9</f>
        <v>1917970</v>
      </c>
      <c r="N9" s="12">
        <v>2012136</v>
      </c>
      <c r="O9" s="14">
        <f>M9/N9</f>
        <v>0.95320097647475122</v>
      </c>
      <c r="P9" s="15">
        <v>12000</v>
      </c>
      <c r="Q9" s="16">
        <f>M9/P9</f>
        <v>159.83083333333335</v>
      </c>
      <c r="R9" s="17" t="s">
        <v>97</v>
      </c>
      <c r="S9" s="10">
        <f t="shared" si="0"/>
        <v>95.320097647475123</v>
      </c>
      <c r="T9" s="10" t="s">
        <v>28</v>
      </c>
      <c r="U9" s="12">
        <v>329058</v>
      </c>
      <c r="V9" s="10" t="s">
        <v>28</v>
      </c>
      <c r="W9" s="10" t="s">
        <v>30</v>
      </c>
      <c r="X9" s="10" t="s">
        <v>31</v>
      </c>
    </row>
    <row r="10" spans="1:24" x14ac:dyDescent="0.35">
      <c r="A10" s="10" t="s">
        <v>446</v>
      </c>
      <c r="B10" s="10" t="s">
        <v>453</v>
      </c>
      <c r="C10" s="10" t="s">
        <v>454</v>
      </c>
      <c r="D10" s="11">
        <v>45747</v>
      </c>
      <c r="E10" s="12">
        <v>528062</v>
      </c>
      <c r="F10" s="10" t="s">
        <v>35</v>
      </c>
      <c r="G10" s="10" t="s">
        <v>26</v>
      </c>
      <c r="H10" s="12">
        <v>528062</v>
      </c>
      <c r="I10" s="12">
        <v>230100</v>
      </c>
      <c r="J10" s="13">
        <v>0.4357442876025921</v>
      </c>
      <c r="K10" s="12">
        <v>499320</v>
      </c>
      <c r="L10" s="12">
        <v>76514</v>
      </c>
      <c r="M10" s="12">
        <v>451548</v>
      </c>
      <c r="N10" s="12">
        <v>394041.00652</v>
      </c>
      <c r="O10" s="14">
        <v>1.1459416470074446</v>
      </c>
      <c r="P10" s="15">
        <v>8460</v>
      </c>
      <c r="Q10" s="16">
        <v>62.418676122931444</v>
      </c>
      <c r="R10" s="17"/>
      <c r="S10" s="10">
        <f t="shared" si="0"/>
        <v>114.59416470074446</v>
      </c>
      <c r="T10" s="10" t="s">
        <v>458</v>
      </c>
      <c r="U10" s="12">
        <v>67955</v>
      </c>
      <c r="V10" s="10"/>
      <c r="W10" s="10"/>
      <c r="X10" s="10">
        <v>201</v>
      </c>
    </row>
    <row r="11" spans="1:24" ht="15" thickBot="1" x14ac:dyDescent="0.4">
      <c r="A11" s="94" t="s">
        <v>260</v>
      </c>
      <c r="B11" s="94" t="s">
        <v>163</v>
      </c>
      <c r="C11" s="94" t="s">
        <v>164</v>
      </c>
      <c r="D11" s="95">
        <v>45635</v>
      </c>
      <c r="E11" s="96">
        <v>7000000</v>
      </c>
      <c r="F11" s="94" t="s">
        <v>25</v>
      </c>
      <c r="G11" s="94" t="s">
        <v>26</v>
      </c>
      <c r="H11" s="96">
        <v>7000000</v>
      </c>
      <c r="I11" s="96">
        <v>1776900</v>
      </c>
      <c r="J11" s="97">
        <f>I11/H11*100</f>
        <v>25.384285714285713</v>
      </c>
      <c r="K11" s="96">
        <v>5055373</v>
      </c>
      <c r="L11" s="96">
        <v>665247</v>
      </c>
      <c r="M11" s="98">
        <f>H11-L11</f>
        <v>6334753</v>
      </c>
      <c r="N11" s="96">
        <v>4390126</v>
      </c>
      <c r="O11" s="97">
        <f>M11/N11</f>
        <v>1.4429547124615558</v>
      </c>
      <c r="P11" s="99">
        <v>98000</v>
      </c>
      <c r="Q11" s="100">
        <f>M11/P11</f>
        <v>64.640336734693875</v>
      </c>
      <c r="R11" s="101" t="s">
        <v>138</v>
      </c>
      <c r="S11" s="94">
        <f t="shared" si="0"/>
        <v>144.29547124615559</v>
      </c>
      <c r="T11" s="94" t="s">
        <v>28</v>
      </c>
      <c r="U11" s="96">
        <v>665247</v>
      </c>
      <c r="V11" s="94" t="s">
        <v>28</v>
      </c>
      <c r="W11" s="94" t="s">
        <v>30</v>
      </c>
      <c r="X11" s="94" t="s">
        <v>31</v>
      </c>
    </row>
    <row r="12" spans="1:24" x14ac:dyDescent="0.35">
      <c r="A12" s="10" t="s">
        <v>260</v>
      </c>
      <c r="B12" s="10" t="s">
        <v>104</v>
      </c>
      <c r="C12" s="10" t="s">
        <v>105</v>
      </c>
      <c r="D12" s="11">
        <v>45616</v>
      </c>
      <c r="E12" s="12">
        <v>875000</v>
      </c>
      <c r="F12" s="10" t="s">
        <v>25</v>
      </c>
      <c r="G12" s="10" t="s">
        <v>26</v>
      </c>
      <c r="H12" s="12">
        <v>875000</v>
      </c>
      <c r="I12" s="12">
        <v>243600</v>
      </c>
      <c r="J12" s="13">
        <f>I12/H12*100</f>
        <v>27.839999999999996</v>
      </c>
      <c r="K12" s="12">
        <v>503405</v>
      </c>
      <c r="L12" s="12">
        <v>162951</v>
      </c>
      <c r="M12" s="12">
        <f>H12-L12</f>
        <v>712049</v>
      </c>
      <c r="N12" s="12">
        <v>333778</v>
      </c>
      <c r="O12" s="14">
        <f>M12/N12</f>
        <v>2.133301176230908</v>
      </c>
      <c r="P12" s="15">
        <v>2800</v>
      </c>
      <c r="Q12" s="16">
        <f>M12/P12</f>
        <v>254.30321428571429</v>
      </c>
      <c r="R12" s="17" t="s">
        <v>59</v>
      </c>
      <c r="S12" s="10">
        <f>ABS(O33-O12)*100</f>
        <v>213.33011762309079</v>
      </c>
      <c r="T12" s="10" t="s">
        <v>28</v>
      </c>
      <c r="U12" s="12">
        <v>132998</v>
      </c>
      <c r="V12" s="10" t="s">
        <v>28</v>
      </c>
      <c r="W12" s="10" t="s">
        <v>30</v>
      </c>
      <c r="X12" s="10" t="s">
        <v>31</v>
      </c>
    </row>
    <row r="13" spans="1:24" ht="15" thickBot="1" x14ac:dyDescent="0.4">
      <c r="A13" s="94" t="s">
        <v>260</v>
      </c>
      <c r="B13" s="94" t="s">
        <v>208</v>
      </c>
      <c r="C13" s="94" t="s">
        <v>209</v>
      </c>
      <c r="D13" s="95">
        <v>45526</v>
      </c>
      <c r="E13" s="96">
        <v>2300000</v>
      </c>
      <c r="F13" s="94" t="s">
        <v>25</v>
      </c>
      <c r="G13" s="94" t="s">
        <v>26</v>
      </c>
      <c r="H13" s="96">
        <v>2300000</v>
      </c>
      <c r="I13" s="96">
        <v>524800</v>
      </c>
      <c r="J13" s="97">
        <f>I13/H13*100</f>
        <v>22.817391304347826</v>
      </c>
      <c r="K13" s="96">
        <v>1154107</v>
      </c>
      <c r="L13" s="96">
        <v>260708</v>
      </c>
      <c r="M13" s="98">
        <f>H13-L13</f>
        <v>2039292</v>
      </c>
      <c r="N13" s="96">
        <v>859037</v>
      </c>
      <c r="O13" s="97">
        <f>M13/N13</f>
        <v>2.3739280147420891</v>
      </c>
      <c r="P13" s="99">
        <v>9120</v>
      </c>
      <c r="Q13" s="100">
        <f>M13/P13</f>
        <v>223.60657894736843</v>
      </c>
      <c r="R13" s="101" t="s">
        <v>95</v>
      </c>
      <c r="S13" s="94">
        <f>ABS(O36-O13)*100</f>
        <v>237.39280147420891</v>
      </c>
      <c r="T13" s="94" t="s">
        <v>160</v>
      </c>
      <c r="U13" s="96">
        <v>260708</v>
      </c>
      <c r="V13" s="94" t="s">
        <v>28</v>
      </c>
      <c r="W13" s="94" t="s">
        <v>30</v>
      </c>
      <c r="X13" s="94" t="s">
        <v>31</v>
      </c>
    </row>
    <row r="14" spans="1:24" ht="15" thickTop="1" x14ac:dyDescent="0.35">
      <c r="A14" s="37"/>
      <c r="B14" s="37"/>
      <c r="C14" s="37"/>
      <c r="D14" s="38" t="s">
        <v>251</v>
      </c>
      <c r="E14" s="39">
        <f>+SUM(E2:E13)</f>
        <v>16143062</v>
      </c>
      <c r="F14" s="37"/>
      <c r="G14" s="37"/>
      <c r="H14" s="39">
        <f>+SUM(H2:H13)</f>
        <v>16143062</v>
      </c>
      <c r="I14" s="39">
        <f>+SUM(I2:I13)</f>
        <v>5448200</v>
      </c>
      <c r="J14" s="40"/>
      <c r="K14" s="39">
        <f>+SUM(K2:K13)</f>
        <v>13418663</v>
      </c>
      <c r="L14" s="39"/>
      <c r="M14" s="39">
        <f>+SUM(M2:M13)</f>
        <v>13957927</v>
      </c>
      <c r="N14" s="39">
        <f>+SUM(N2:N13)</f>
        <v>11423346.00178</v>
      </c>
      <c r="O14" s="41"/>
      <c r="P14" s="42"/>
      <c r="Q14" s="43">
        <f>AVERAGE(Q2:Q13)</f>
        <v>102.71093883485672</v>
      </c>
      <c r="R14" s="44"/>
      <c r="S14" s="45">
        <f>ABS(O16-O15)*100</f>
        <v>13.121112861677521</v>
      </c>
      <c r="T14" s="37"/>
      <c r="U14" s="37"/>
      <c r="V14" s="39"/>
      <c r="W14" s="37"/>
      <c r="X14" s="37"/>
    </row>
    <row r="15" spans="1:24" x14ac:dyDescent="0.35">
      <c r="A15" s="28"/>
      <c r="B15" s="28"/>
      <c r="C15" s="28"/>
      <c r="D15" s="29"/>
      <c r="E15" s="30"/>
      <c r="F15" s="28"/>
      <c r="G15" s="28"/>
      <c r="H15" s="30"/>
      <c r="I15" s="30" t="s">
        <v>252</v>
      </c>
      <c r="J15" s="31">
        <f>I14/H14*100</f>
        <v>33.749483214522748</v>
      </c>
      <c r="K15" s="30"/>
      <c r="L15" s="30"/>
      <c r="M15" s="30"/>
      <c r="N15" s="30" t="s">
        <v>254</v>
      </c>
      <c r="O15" s="32">
        <f>M14/N14</f>
        <v>1.2218772851513959</v>
      </c>
      <c r="P15" s="33"/>
      <c r="Q15" s="34" t="s">
        <v>256</v>
      </c>
      <c r="R15" s="35">
        <f>STDEV(O2:O13)</f>
        <v>0.59867281524476668</v>
      </c>
      <c r="S15" s="36"/>
      <c r="T15" s="28"/>
      <c r="U15" s="28"/>
      <c r="V15" s="30"/>
      <c r="W15" s="28"/>
      <c r="X15" s="28"/>
    </row>
    <row r="16" spans="1:24" ht="15" thickBot="1" x14ac:dyDescent="0.4">
      <c r="A16" s="46"/>
      <c r="B16" s="46"/>
      <c r="C16" s="46"/>
      <c r="D16" s="47"/>
      <c r="E16" s="48"/>
      <c r="F16" s="46"/>
      <c r="G16" s="46"/>
      <c r="H16" s="48"/>
      <c r="I16" s="48" t="s">
        <v>253</v>
      </c>
      <c r="J16" s="49">
        <f>STDEV(J2:J13)</f>
        <v>29.144053095103455</v>
      </c>
      <c r="K16" s="48"/>
      <c r="L16" s="48"/>
      <c r="M16" s="48"/>
      <c r="N16" s="48" t="s">
        <v>255</v>
      </c>
      <c r="O16" s="50">
        <f>AVERAGE(O2:O13)</f>
        <v>1.0906661565346207</v>
      </c>
      <c r="P16" s="51"/>
      <c r="Q16" s="52" t="s">
        <v>257</v>
      </c>
      <c r="R16" s="54">
        <f>AVERAGE(S2:S13)</f>
        <v>109.06661565346207</v>
      </c>
      <c r="S16" s="53" t="s">
        <v>258</v>
      </c>
      <c r="T16" s="46">
        <f>+(R16/O16)</f>
        <v>99.999999999999986</v>
      </c>
      <c r="U16" s="46"/>
      <c r="V16" s="48"/>
      <c r="W16" s="46"/>
      <c r="X16" s="46"/>
    </row>
    <row r="17" spans="14:15" x14ac:dyDescent="0.35">
      <c r="N17" s="70" t="s">
        <v>401</v>
      </c>
      <c r="O17" s="71"/>
    </row>
    <row r="18" spans="14:15" ht="15" thickBot="1" x14ac:dyDescent="0.4">
      <c r="N18" s="74" t="s">
        <v>559</v>
      </c>
      <c r="O18" s="75"/>
    </row>
  </sheetData>
  <sortState xmlns:xlrd2="http://schemas.microsoft.com/office/spreadsheetml/2017/richdata2" ref="A2:Y13">
    <sortCondition ref="O2:O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6468-4141-4BED-9182-BEFD20C94D58}">
  <dimension ref="A1:Y48"/>
  <sheetViews>
    <sheetView topLeftCell="A19" workbookViewId="0">
      <selection activeCell="G56" sqref="G56"/>
    </sheetView>
  </sheetViews>
  <sheetFormatPr defaultRowHeight="14.5" x14ac:dyDescent="0.35"/>
  <cols>
    <col min="1" max="1" width="21.54296875" bestFit="1" customWidth="1"/>
    <col min="2" max="2" width="32" bestFit="1" customWidth="1"/>
    <col min="3" max="3" width="42.54296875" bestFit="1" customWidth="1"/>
    <col min="4" max="4" width="12" style="59" bestFit="1" customWidth="1"/>
    <col min="5" max="5" width="18.1796875" style="60" customWidth="1"/>
    <col min="6" max="6" width="19" style="61" bestFit="1" customWidth="1"/>
    <col min="7" max="9" width="17.1796875" style="61" bestFit="1" customWidth="1"/>
    <col min="10" max="10" width="17.7265625" bestFit="1" customWidth="1"/>
    <col min="11" max="11" width="13.26953125" style="60" bestFit="1" customWidth="1"/>
    <col min="12" max="12" width="20" style="60" bestFit="1" customWidth="1"/>
    <col min="13" max="13" width="25.7265625" style="60" bestFit="1" customWidth="1"/>
    <col min="14" max="17" width="29.7265625" style="60" bestFit="1" customWidth="1"/>
  </cols>
  <sheetData>
    <row r="1" spans="1:17" x14ac:dyDescent="0.35">
      <c r="A1" s="55" t="s">
        <v>261</v>
      </c>
      <c r="B1" s="55" t="s">
        <v>262</v>
      </c>
      <c r="C1" s="55" t="s">
        <v>263</v>
      </c>
      <c r="D1" s="56" t="s">
        <v>264</v>
      </c>
      <c r="E1" s="57" t="s">
        <v>265</v>
      </c>
      <c r="F1" s="58" t="s">
        <v>266</v>
      </c>
      <c r="G1" s="58" t="s">
        <v>267</v>
      </c>
      <c r="H1" s="58" t="s">
        <v>268</v>
      </c>
      <c r="I1" s="58" t="s">
        <v>269</v>
      </c>
      <c r="J1" s="55" t="s">
        <v>270</v>
      </c>
      <c r="K1" s="57" t="s">
        <v>271</v>
      </c>
      <c r="L1" s="57" t="s">
        <v>272</v>
      </c>
      <c r="M1" s="57" t="s">
        <v>273</v>
      </c>
      <c r="N1" s="57" t="s">
        <v>274</v>
      </c>
      <c r="O1" s="57" t="s">
        <v>275</v>
      </c>
      <c r="P1" s="57" t="s">
        <v>276</v>
      </c>
      <c r="Q1" s="57" t="s">
        <v>277</v>
      </c>
    </row>
    <row r="2" spans="1:17" x14ac:dyDescent="0.35">
      <c r="A2" t="s">
        <v>278</v>
      </c>
      <c r="B2" t="s">
        <v>279</v>
      </c>
      <c r="C2" t="s">
        <v>280</v>
      </c>
      <c r="D2" s="59">
        <v>13.8889</v>
      </c>
      <c r="E2" s="60">
        <v>72</v>
      </c>
      <c r="H2" s="61">
        <v>1276</v>
      </c>
      <c r="K2" s="60">
        <v>1978</v>
      </c>
      <c r="L2" s="60">
        <v>2</v>
      </c>
      <c r="O2" s="60">
        <v>72</v>
      </c>
    </row>
    <row r="3" spans="1:17" x14ac:dyDescent="0.35">
      <c r="A3" t="s">
        <v>278</v>
      </c>
      <c r="B3" t="s">
        <v>281</v>
      </c>
      <c r="C3" t="s">
        <v>282</v>
      </c>
      <c r="D3" s="59">
        <v>0.78129999999999999</v>
      </c>
      <c r="E3" s="60">
        <v>128</v>
      </c>
      <c r="G3" s="61">
        <v>780</v>
      </c>
      <c r="H3" s="61">
        <v>895</v>
      </c>
      <c r="K3" s="60">
        <v>1971</v>
      </c>
      <c r="L3" s="60">
        <v>2</v>
      </c>
      <c r="N3" s="60">
        <v>52</v>
      </c>
      <c r="O3" s="60">
        <v>76</v>
      </c>
    </row>
    <row r="4" spans="1:17" x14ac:dyDescent="0.35">
      <c r="A4" t="s">
        <v>278</v>
      </c>
      <c r="B4" t="s">
        <v>283</v>
      </c>
      <c r="C4" t="s">
        <v>284</v>
      </c>
      <c r="D4" s="59">
        <v>5.5171999999999999</v>
      </c>
      <c r="E4" s="60">
        <v>145</v>
      </c>
      <c r="H4" s="61">
        <v>1095</v>
      </c>
      <c r="I4" s="61">
        <v>1330</v>
      </c>
      <c r="K4" s="60">
        <v>1970</v>
      </c>
      <c r="L4" s="60">
        <v>2</v>
      </c>
      <c r="O4" s="60">
        <v>96</v>
      </c>
      <c r="P4" s="60">
        <v>49</v>
      </c>
    </row>
    <row r="5" spans="1:17" x14ac:dyDescent="0.35">
      <c r="A5" t="s">
        <v>278</v>
      </c>
      <c r="B5" t="s">
        <v>285</v>
      </c>
      <c r="C5" t="s">
        <v>286</v>
      </c>
      <c r="D5" s="59">
        <v>1.875</v>
      </c>
      <c r="E5" s="60">
        <v>160</v>
      </c>
      <c r="G5" s="61">
        <v>1354</v>
      </c>
      <c r="H5" s="61">
        <v>1575</v>
      </c>
      <c r="I5" s="61">
        <v>1631</v>
      </c>
      <c r="K5" s="60">
        <v>2002</v>
      </c>
      <c r="L5" s="60">
        <v>3</v>
      </c>
      <c r="N5" s="60">
        <v>24</v>
      </c>
      <c r="O5" s="60">
        <v>124</v>
      </c>
      <c r="P5" s="60">
        <v>12</v>
      </c>
    </row>
    <row r="6" spans="1:17" x14ac:dyDescent="0.35">
      <c r="A6" t="s">
        <v>278</v>
      </c>
      <c r="B6" t="s">
        <v>287</v>
      </c>
      <c r="C6" t="s">
        <v>288</v>
      </c>
      <c r="E6" s="60">
        <v>97</v>
      </c>
      <c r="K6" s="60">
        <v>1999</v>
      </c>
      <c r="L6" s="60">
        <v>1</v>
      </c>
    </row>
    <row r="7" spans="1:17" x14ac:dyDescent="0.35">
      <c r="A7" t="s">
        <v>278</v>
      </c>
      <c r="B7" t="s">
        <v>289</v>
      </c>
      <c r="C7" t="s">
        <v>290</v>
      </c>
      <c r="D7" s="59">
        <v>0.46300000000000002</v>
      </c>
      <c r="E7" s="60">
        <v>216</v>
      </c>
      <c r="G7" s="61">
        <v>913</v>
      </c>
      <c r="H7" s="61">
        <v>1013</v>
      </c>
      <c r="K7" s="60">
        <v>1980</v>
      </c>
      <c r="L7" s="60">
        <v>2</v>
      </c>
      <c r="N7" s="60">
        <v>108</v>
      </c>
      <c r="O7" s="60">
        <v>108</v>
      </c>
    </row>
    <row r="8" spans="1:17" x14ac:dyDescent="0.35">
      <c r="A8" t="s">
        <v>278</v>
      </c>
      <c r="B8" t="s">
        <v>291</v>
      </c>
      <c r="C8" t="s">
        <v>292</v>
      </c>
      <c r="E8" s="60">
        <v>437</v>
      </c>
      <c r="G8" s="61">
        <v>857</v>
      </c>
      <c r="H8" s="61">
        <v>866</v>
      </c>
      <c r="I8" s="61">
        <v>1204</v>
      </c>
      <c r="J8" t="s">
        <v>293</v>
      </c>
      <c r="K8" s="60">
        <v>1979</v>
      </c>
      <c r="L8" s="60">
        <v>2</v>
      </c>
      <c r="N8" s="60">
        <v>33</v>
      </c>
      <c r="O8" s="60">
        <v>354</v>
      </c>
      <c r="P8" s="60">
        <v>50</v>
      </c>
    </row>
    <row r="9" spans="1:17" x14ac:dyDescent="0.35">
      <c r="A9" t="s">
        <v>278</v>
      </c>
      <c r="B9" t="s">
        <v>294</v>
      </c>
      <c r="C9" t="s">
        <v>295</v>
      </c>
      <c r="D9" s="59">
        <v>0.3906</v>
      </c>
      <c r="E9" s="60">
        <v>256</v>
      </c>
      <c r="G9" s="61">
        <v>975</v>
      </c>
      <c r="H9" s="61">
        <v>1150</v>
      </c>
      <c r="I9" s="61">
        <v>1350</v>
      </c>
      <c r="K9" s="60">
        <v>1970</v>
      </c>
      <c r="L9" s="60">
        <v>2</v>
      </c>
      <c r="N9" s="60">
        <v>30</v>
      </c>
      <c r="O9" s="60">
        <v>176</v>
      </c>
      <c r="P9" s="60">
        <v>50</v>
      </c>
    </row>
    <row r="10" spans="1:17" x14ac:dyDescent="0.35">
      <c r="A10" t="s">
        <v>278</v>
      </c>
      <c r="B10" t="s">
        <v>296</v>
      </c>
      <c r="C10" t="s">
        <v>297</v>
      </c>
      <c r="E10" s="60">
        <v>240</v>
      </c>
      <c r="K10" s="60">
        <v>1969</v>
      </c>
      <c r="L10" s="60">
        <v>2</v>
      </c>
    </row>
    <row r="11" spans="1:17" x14ac:dyDescent="0.35">
      <c r="A11" t="s">
        <v>278</v>
      </c>
      <c r="B11" t="s">
        <v>298</v>
      </c>
      <c r="C11" t="s">
        <v>299</v>
      </c>
      <c r="D11" s="59">
        <v>6.25</v>
      </c>
      <c r="E11" s="60">
        <v>48</v>
      </c>
      <c r="H11" s="61">
        <v>1394</v>
      </c>
      <c r="K11" s="60">
        <v>2009</v>
      </c>
      <c r="L11" s="60">
        <v>1</v>
      </c>
      <c r="O11" s="60">
        <v>48</v>
      </c>
    </row>
    <row r="12" spans="1:17" x14ac:dyDescent="0.35">
      <c r="A12" t="s">
        <v>278</v>
      </c>
      <c r="B12" t="s">
        <v>300</v>
      </c>
      <c r="C12" t="s">
        <v>301</v>
      </c>
      <c r="D12" s="59">
        <v>8.4388000000000005</v>
      </c>
      <c r="E12" s="60">
        <v>237</v>
      </c>
      <c r="G12" s="61">
        <v>1000</v>
      </c>
      <c r="H12" s="61">
        <v>1100</v>
      </c>
      <c r="I12" s="61">
        <v>1278</v>
      </c>
      <c r="K12" s="60">
        <v>1968</v>
      </c>
      <c r="L12" s="60">
        <v>2</v>
      </c>
      <c r="N12" s="60">
        <v>21</v>
      </c>
      <c r="O12" s="60">
        <v>168</v>
      </c>
      <c r="P12" s="60">
        <v>48</v>
      </c>
    </row>
    <row r="13" spans="1:17" x14ac:dyDescent="0.35">
      <c r="A13" t="s">
        <v>278</v>
      </c>
      <c r="B13" t="s">
        <v>302</v>
      </c>
      <c r="D13" s="59">
        <v>10</v>
      </c>
      <c r="E13" s="60">
        <v>10</v>
      </c>
      <c r="K13" s="60">
        <v>1954</v>
      </c>
      <c r="L13" s="60">
        <v>2</v>
      </c>
      <c r="N13" s="60">
        <v>10</v>
      </c>
    </row>
    <row r="14" spans="1:17" x14ac:dyDescent="0.35">
      <c r="A14" t="s">
        <v>278</v>
      </c>
      <c r="B14" t="s">
        <v>303</v>
      </c>
      <c r="C14" t="s">
        <v>304</v>
      </c>
      <c r="E14" s="60">
        <v>134</v>
      </c>
      <c r="G14" s="61">
        <v>848</v>
      </c>
      <c r="H14" s="61">
        <v>952</v>
      </c>
      <c r="J14" t="s">
        <v>305</v>
      </c>
      <c r="K14" s="60">
        <v>2006</v>
      </c>
      <c r="L14" s="60">
        <v>3</v>
      </c>
      <c r="N14" s="60">
        <v>40</v>
      </c>
      <c r="O14" s="60">
        <v>94</v>
      </c>
    </row>
    <row r="15" spans="1:17" x14ac:dyDescent="0.35">
      <c r="A15" t="s">
        <v>278</v>
      </c>
      <c r="B15" t="s">
        <v>306</v>
      </c>
      <c r="C15" t="s">
        <v>307</v>
      </c>
      <c r="D15" s="59">
        <v>3.0611999999999999</v>
      </c>
      <c r="E15" s="60">
        <v>98</v>
      </c>
      <c r="G15" s="61">
        <v>995</v>
      </c>
      <c r="H15" s="61">
        <v>1195</v>
      </c>
      <c r="I15" s="61">
        <v>1495</v>
      </c>
      <c r="K15" s="60">
        <v>1969</v>
      </c>
      <c r="L15" s="60">
        <v>2</v>
      </c>
      <c r="N15" s="60">
        <v>6</v>
      </c>
      <c r="O15" s="60">
        <v>81</v>
      </c>
      <c r="P15" s="60">
        <v>11</v>
      </c>
    </row>
    <row r="16" spans="1:17" x14ac:dyDescent="0.35">
      <c r="A16" t="s">
        <v>278</v>
      </c>
      <c r="B16" t="s">
        <v>308</v>
      </c>
      <c r="C16" t="s">
        <v>309</v>
      </c>
      <c r="E16" s="60">
        <v>74</v>
      </c>
      <c r="K16" s="60">
        <v>2005</v>
      </c>
      <c r="L16" s="60">
        <v>3</v>
      </c>
    </row>
    <row r="17" spans="1:16" x14ac:dyDescent="0.35">
      <c r="A17" t="s">
        <v>278</v>
      </c>
      <c r="B17" t="s">
        <v>310</v>
      </c>
      <c r="C17" t="s">
        <v>311</v>
      </c>
      <c r="D17" s="59">
        <v>5</v>
      </c>
      <c r="E17" s="60">
        <v>20</v>
      </c>
      <c r="F17" s="61">
        <v>641</v>
      </c>
      <c r="G17" s="61">
        <v>630</v>
      </c>
      <c r="K17" s="60">
        <v>1958</v>
      </c>
      <c r="L17" s="60">
        <v>2</v>
      </c>
      <c r="M17" s="60">
        <v>10</v>
      </c>
      <c r="N17" s="60">
        <v>10</v>
      </c>
    </row>
    <row r="18" spans="1:16" x14ac:dyDescent="0.35">
      <c r="A18" t="s">
        <v>278</v>
      </c>
      <c r="B18" t="s">
        <v>312</v>
      </c>
      <c r="C18" t="s">
        <v>313</v>
      </c>
      <c r="D18" s="59">
        <v>6.3724999999999996</v>
      </c>
      <c r="E18" s="60">
        <v>204</v>
      </c>
      <c r="G18" s="61">
        <v>1025</v>
      </c>
      <c r="H18" s="61">
        <v>1354</v>
      </c>
      <c r="K18" s="60">
        <v>1965</v>
      </c>
      <c r="L18" s="60">
        <v>2</v>
      </c>
      <c r="N18" s="60">
        <v>100</v>
      </c>
      <c r="O18" s="60">
        <v>104</v>
      </c>
    </row>
    <row r="19" spans="1:16" x14ac:dyDescent="0.35">
      <c r="A19" t="s">
        <v>278</v>
      </c>
      <c r="B19" t="s">
        <v>314</v>
      </c>
      <c r="C19" t="s">
        <v>315</v>
      </c>
      <c r="E19" s="60">
        <v>200</v>
      </c>
      <c r="K19" s="60">
        <v>1967</v>
      </c>
      <c r="L19" s="60">
        <v>2</v>
      </c>
      <c r="N19" s="60">
        <v>100</v>
      </c>
      <c r="O19" s="60">
        <v>100</v>
      </c>
    </row>
    <row r="20" spans="1:16" x14ac:dyDescent="0.35">
      <c r="A20" t="s">
        <v>278</v>
      </c>
      <c r="B20" t="s">
        <v>316</v>
      </c>
      <c r="C20" t="s">
        <v>317</v>
      </c>
      <c r="E20" s="60">
        <v>87</v>
      </c>
      <c r="K20" s="60">
        <v>2014</v>
      </c>
      <c r="L20" s="60">
        <v>3</v>
      </c>
    </row>
    <row r="21" spans="1:16" x14ac:dyDescent="0.35">
      <c r="A21" t="s">
        <v>278</v>
      </c>
      <c r="B21" t="s">
        <v>318</v>
      </c>
      <c r="C21" t="s">
        <v>319</v>
      </c>
      <c r="D21" s="59">
        <v>0.69440000000000002</v>
      </c>
      <c r="E21" s="60">
        <v>144</v>
      </c>
      <c r="G21" s="61">
        <v>800</v>
      </c>
      <c r="H21" s="61">
        <v>900</v>
      </c>
      <c r="K21" s="60">
        <v>2009</v>
      </c>
      <c r="L21" s="60">
        <v>2</v>
      </c>
      <c r="N21" s="60">
        <v>72</v>
      </c>
      <c r="O21" s="60">
        <v>72</v>
      </c>
    </row>
    <row r="22" spans="1:16" x14ac:dyDescent="0.35">
      <c r="A22" t="s">
        <v>278</v>
      </c>
      <c r="B22" t="s">
        <v>320</v>
      </c>
      <c r="C22" t="s">
        <v>321</v>
      </c>
      <c r="E22" s="60">
        <v>96</v>
      </c>
      <c r="L22" s="60">
        <v>2</v>
      </c>
    </row>
    <row r="23" spans="1:16" x14ac:dyDescent="0.35">
      <c r="A23" t="s">
        <v>278</v>
      </c>
      <c r="B23" t="s">
        <v>322</v>
      </c>
      <c r="C23" t="s">
        <v>323</v>
      </c>
      <c r="D23" s="59">
        <v>3.0219999999999998</v>
      </c>
      <c r="E23" s="60">
        <v>364</v>
      </c>
      <c r="H23" s="61">
        <v>1134</v>
      </c>
      <c r="I23" s="61">
        <v>1370</v>
      </c>
      <c r="K23" s="60">
        <v>1968</v>
      </c>
      <c r="L23" s="60">
        <v>2</v>
      </c>
      <c r="O23" s="60">
        <v>294</v>
      </c>
      <c r="P23" s="60">
        <v>70</v>
      </c>
    </row>
    <row r="24" spans="1:16" x14ac:dyDescent="0.35">
      <c r="A24" t="s">
        <v>278</v>
      </c>
      <c r="B24" t="s">
        <v>324</v>
      </c>
      <c r="C24" t="s">
        <v>325</v>
      </c>
      <c r="D24" s="59">
        <v>0.2016</v>
      </c>
      <c r="E24" s="60">
        <v>496</v>
      </c>
      <c r="G24" s="61">
        <v>1075</v>
      </c>
      <c r="H24" s="61">
        <v>1195</v>
      </c>
      <c r="I24" s="61">
        <v>1423</v>
      </c>
      <c r="K24" s="60">
        <v>1968</v>
      </c>
      <c r="L24" s="60">
        <v>2</v>
      </c>
      <c r="N24" s="60">
        <v>120</v>
      </c>
      <c r="O24" s="60">
        <v>250</v>
      </c>
      <c r="P24" s="60">
        <v>126</v>
      </c>
    </row>
    <row r="25" spans="1:16" x14ac:dyDescent="0.35">
      <c r="A25" t="s">
        <v>278</v>
      </c>
      <c r="B25" t="s">
        <v>326</v>
      </c>
      <c r="C25" t="s">
        <v>327</v>
      </c>
      <c r="E25" s="60">
        <v>279</v>
      </c>
      <c r="K25" s="60">
        <v>1970</v>
      </c>
      <c r="L25" s="60">
        <v>2</v>
      </c>
      <c r="N25" s="60">
        <v>40</v>
      </c>
      <c r="O25" s="60">
        <v>160</v>
      </c>
      <c r="P25" s="60">
        <v>79</v>
      </c>
    </row>
    <row r="26" spans="1:16" x14ac:dyDescent="0.35">
      <c r="A26" t="s">
        <v>278</v>
      </c>
      <c r="B26" t="s">
        <v>328</v>
      </c>
      <c r="C26" t="s">
        <v>329</v>
      </c>
      <c r="D26" s="59">
        <v>7.8430999999999997</v>
      </c>
      <c r="E26" s="60">
        <v>306</v>
      </c>
      <c r="G26" s="61">
        <v>1050</v>
      </c>
      <c r="H26" s="61">
        <v>1095</v>
      </c>
      <c r="I26" s="61">
        <v>1360</v>
      </c>
      <c r="K26" s="60">
        <v>1971</v>
      </c>
      <c r="L26" s="60">
        <v>2</v>
      </c>
      <c r="N26" s="60">
        <v>22</v>
      </c>
      <c r="O26" s="60">
        <v>236</v>
      </c>
      <c r="P26" s="60">
        <v>48</v>
      </c>
    </row>
    <row r="27" spans="1:16" x14ac:dyDescent="0.35">
      <c r="A27" t="s">
        <v>278</v>
      </c>
      <c r="B27" t="s">
        <v>330</v>
      </c>
      <c r="C27" t="s">
        <v>331</v>
      </c>
      <c r="E27" s="60">
        <v>26</v>
      </c>
      <c r="L27" s="60">
        <v>1</v>
      </c>
    </row>
    <row r="28" spans="1:16" x14ac:dyDescent="0.35">
      <c r="A28" t="s">
        <v>278</v>
      </c>
      <c r="B28" t="s">
        <v>332</v>
      </c>
      <c r="C28" t="s">
        <v>333</v>
      </c>
      <c r="E28" s="60">
        <v>104</v>
      </c>
      <c r="G28" s="61">
        <v>1150</v>
      </c>
      <c r="H28" s="61">
        <v>1365</v>
      </c>
      <c r="I28" s="61">
        <v>1585</v>
      </c>
      <c r="K28" s="60">
        <v>1972</v>
      </c>
      <c r="L28" s="60">
        <v>2</v>
      </c>
      <c r="N28" s="60">
        <v>36</v>
      </c>
      <c r="O28" s="60">
        <v>32</v>
      </c>
      <c r="P28" s="60">
        <v>36</v>
      </c>
    </row>
    <row r="29" spans="1:16" x14ac:dyDescent="0.35">
      <c r="A29" t="s">
        <v>278</v>
      </c>
      <c r="B29" t="s">
        <v>334</v>
      </c>
      <c r="C29" t="s">
        <v>335</v>
      </c>
      <c r="E29" s="60">
        <v>101</v>
      </c>
      <c r="F29" s="61">
        <v>504</v>
      </c>
      <c r="H29" s="61">
        <v>1036</v>
      </c>
      <c r="K29" s="60">
        <v>1972</v>
      </c>
      <c r="L29" s="60">
        <v>2</v>
      </c>
      <c r="M29" s="60">
        <v>1</v>
      </c>
      <c r="O29" s="60">
        <v>100</v>
      </c>
    </row>
    <row r="30" spans="1:16" x14ac:dyDescent="0.35">
      <c r="A30" t="s">
        <v>278</v>
      </c>
      <c r="B30" t="s">
        <v>336</v>
      </c>
      <c r="C30" t="s">
        <v>337</v>
      </c>
      <c r="D30" s="59">
        <v>0.98040000000000005</v>
      </c>
      <c r="E30" s="60">
        <v>102</v>
      </c>
      <c r="J30" t="s">
        <v>293</v>
      </c>
      <c r="K30" s="60">
        <v>2009</v>
      </c>
      <c r="L30" s="60">
        <v>7</v>
      </c>
      <c r="N30" s="60">
        <v>102</v>
      </c>
    </row>
    <row r="31" spans="1:16" x14ac:dyDescent="0.35">
      <c r="A31" t="s">
        <v>278</v>
      </c>
      <c r="B31" t="s">
        <v>338</v>
      </c>
      <c r="C31" t="s">
        <v>339</v>
      </c>
      <c r="D31" s="59">
        <v>6.6666999999999996</v>
      </c>
      <c r="E31" s="60">
        <v>15</v>
      </c>
      <c r="K31" s="60">
        <v>2001</v>
      </c>
      <c r="L31" s="60">
        <v>1</v>
      </c>
    </row>
    <row r="32" spans="1:16" x14ac:dyDescent="0.35">
      <c r="A32" t="s">
        <v>278</v>
      </c>
      <c r="B32" t="s">
        <v>340</v>
      </c>
      <c r="C32" t="s">
        <v>311</v>
      </c>
      <c r="E32" s="60">
        <v>22</v>
      </c>
      <c r="K32" s="60">
        <v>1958</v>
      </c>
      <c r="L32" s="60">
        <v>3</v>
      </c>
      <c r="M32" s="60">
        <v>11</v>
      </c>
      <c r="N32" s="60">
        <v>11</v>
      </c>
    </row>
    <row r="33" spans="1:25" x14ac:dyDescent="0.35">
      <c r="A33" t="s">
        <v>278</v>
      </c>
      <c r="B33" t="s">
        <v>341</v>
      </c>
      <c r="C33" t="s">
        <v>342</v>
      </c>
      <c r="D33" s="59">
        <v>3.7181999999999999</v>
      </c>
      <c r="E33" s="60">
        <v>511</v>
      </c>
      <c r="G33" s="61">
        <v>883</v>
      </c>
      <c r="H33" s="61">
        <v>951</v>
      </c>
      <c r="I33" s="61">
        <v>1123</v>
      </c>
      <c r="J33" t="s">
        <v>293</v>
      </c>
      <c r="K33" s="60">
        <v>1968</v>
      </c>
      <c r="L33" s="60">
        <v>2</v>
      </c>
      <c r="N33" s="60">
        <v>75</v>
      </c>
      <c r="O33" s="60">
        <v>361</v>
      </c>
      <c r="P33" s="60">
        <v>75</v>
      </c>
    </row>
    <row r="34" spans="1:25" x14ac:dyDescent="0.35">
      <c r="A34" t="s">
        <v>278</v>
      </c>
      <c r="B34" t="s">
        <v>343</v>
      </c>
      <c r="C34" t="s">
        <v>344</v>
      </c>
      <c r="D34" s="59">
        <v>10</v>
      </c>
      <c r="E34" s="60">
        <v>200</v>
      </c>
      <c r="G34" s="61">
        <v>947</v>
      </c>
      <c r="H34" s="61">
        <v>1147</v>
      </c>
      <c r="K34" s="60">
        <v>1969</v>
      </c>
      <c r="L34" s="60">
        <v>2</v>
      </c>
      <c r="N34" s="60">
        <v>128</v>
      </c>
      <c r="O34" s="60">
        <v>72</v>
      </c>
    </row>
    <row r="35" spans="1:25" x14ac:dyDescent="0.35">
      <c r="A35" t="s">
        <v>278</v>
      </c>
      <c r="B35" t="s">
        <v>345</v>
      </c>
      <c r="C35" t="s">
        <v>346</v>
      </c>
      <c r="E35" s="60">
        <v>192</v>
      </c>
      <c r="K35" s="60">
        <v>1967</v>
      </c>
      <c r="L35" s="60">
        <v>2</v>
      </c>
      <c r="N35" s="60">
        <v>75</v>
      </c>
      <c r="O35" s="60">
        <v>87</v>
      </c>
      <c r="P35" s="60">
        <v>30</v>
      </c>
    </row>
    <row r="36" spans="1:25" x14ac:dyDescent="0.35">
      <c r="A36" t="s">
        <v>278</v>
      </c>
      <c r="B36" t="s">
        <v>347</v>
      </c>
      <c r="C36" t="s">
        <v>348</v>
      </c>
      <c r="D36" s="59">
        <v>3.9474</v>
      </c>
      <c r="E36" s="60">
        <v>76</v>
      </c>
      <c r="G36" s="61">
        <v>594</v>
      </c>
      <c r="J36" t="s">
        <v>293</v>
      </c>
      <c r="K36" s="60">
        <v>2014</v>
      </c>
      <c r="L36" s="60">
        <v>3</v>
      </c>
      <c r="N36" s="60">
        <v>76</v>
      </c>
    </row>
    <row r="37" spans="1:25" x14ac:dyDescent="0.35">
      <c r="A37" t="s">
        <v>278</v>
      </c>
      <c r="B37" t="s">
        <v>349</v>
      </c>
      <c r="C37" t="s">
        <v>350</v>
      </c>
      <c r="E37" s="60">
        <v>142</v>
      </c>
      <c r="K37" s="60">
        <v>2005</v>
      </c>
      <c r="L37" s="60">
        <v>2</v>
      </c>
      <c r="N37" s="60">
        <v>142</v>
      </c>
    </row>
    <row r="38" spans="1:25" x14ac:dyDescent="0.35">
      <c r="A38" t="s">
        <v>278</v>
      </c>
      <c r="B38" t="s">
        <v>351</v>
      </c>
      <c r="C38" t="s">
        <v>352</v>
      </c>
      <c r="D38" s="59">
        <v>4.9645000000000001</v>
      </c>
      <c r="E38" s="60">
        <v>141</v>
      </c>
      <c r="G38" s="61">
        <v>1000</v>
      </c>
      <c r="H38" s="61">
        <v>1200</v>
      </c>
      <c r="I38" s="61">
        <v>1300</v>
      </c>
      <c r="K38" s="60">
        <v>1975</v>
      </c>
      <c r="L38" s="60">
        <v>2</v>
      </c>
      <c r="N38" s="60">
        <v>4</v>
      </c>
      <c r="O38" s="60">
        <v>88</v>
      </c>
      <c r="P38" s="60">
        <v>49</v>
      </c>
    </row>
    <row r="39" spans="1:25" x14ac:dyDescent="0.35">
      <c r="A39" t="s">
        <v>278</v>
      </c>
      <c r="B39" t="s">
        <v>353</v>
      </c>
      <c r="C39" t="s">
        <v>354</v>
      </c>
      <c r="E39" s="60">
        <v>97</v>
      </c>
      <c r="K39" s="60">
        <v>2003</v>
      </c>
      <c r="L39" s="60">
        <v>1</v>
      </c>
    </row>
    <row r="40" spans="1:25" x14ac:dyDescent="0.35">
      <c r="E40" s="62" t="s">
        <v>355</v>
      </c>
      <c r="F40" s="63">
        <f>AVERAGE(F8:F39)</f>
        <v>572.5</v>
      </c>
      <c r="G40" s="63">
        <f>AVERAGE(G3:G38)</f>
        <v>937.55555555555554</v>
      </c>
      <c r="H40" s="63">
        <f>AVERAGE(H2:H39)</f>
        <v>1137.5238095238096</v>
      </c>
      <c r="I40" s="63">
        <f>AVERAGE(I4:I38)</f>
        <v>1370.75</v>
      </c>
    </row>
    <row r="41" spans="1:25" ht="15" thickBot="1" x14ac:dyDescent="0.4">
      <c r="E41" s="62"/>
      <c r="F41" s="63" t="s">
        <v>356</v>
      </c>
      <c r="G41" s="63" t="s">
        <v>357</v>
      </c>
      <c r="H41" s="63" t="s">
        <v>358</v>
      </c>
      <c r="I41" s="63" t="s">
        <v>359</v>
      </c>
    </row>
    <row r="42" spans="1:25" x14ac:dyDescent="0.35">
      <c r="E42" s="121"/>
      <c r="F42" s="122" t="s">
        <v>401</v>
      </c>
      <c r="G42" s="122"/>
      <c r="H42" s="122"/>
      <c r="I42" s="123"/>
    </row>
    <row r="43" spans="1:25" x14ac:dyDescent="0.35">
      <c r="E43" s="119" t="s">
        <v>555</v>
      </c>
      <c r="F43" s="118">
        <v>575</v>
      </c>
      <c r="G43" s="118">
        <v>925</v>
      </c>
      <c r="H43" s="118">
        <v>1125</v>
      </c>
      <c r="I43" s="120">
        <v>1200</v>
      </c>
    </row>
    <row r="44" spans="1:25" ht="15" thickBot="1" x14ac:dyDescent="0.4">
      <c r="E44" s="115"/>
      <c r="F44" s="116" t="s">
        <v>356</v>
      </c>
      <c r="G44" s="116" t="s">
        <v>357</v>
      </c>
      <c r="H44" s="116" t="s">
        <v>358</v>
      </c>
      <c r="I44" s="117" t="s">
        <v>359</v>
      </c>
    </row>
    <row r="47" spans="1:25" s="114" customFormat="1" ht="18.649999999999999" customHeight="1" x14ac:dyDescent="0.35">
      <c r="A47" s="110"/>
      <c r="B47" s="102" t="s">
        <v>0</v>
      </c>
      <c r="C47" s="102" t="s">
        <v>1</v>
      </c>
      <c r="D47" s="103" t="s">
        <v>2</v>
      </c>
      <c r="E47" s="104" t="s">
        <v>3</v>
      </c>
      <c r="F47" s="105" t="s">
        <v>4</v>
      </c>
      <c r="G47" s="102" t="s">
        <v>5</v>
      </c>
      <c r="H47" s="106" t="s">
        <v>6</v>
      </c>
      <c r="I47" s="106" t="s">
        <v>7</v>
      </c>
      <c r="J47" s="111" t="s">
        <v>8</v>
      </c>
      <c r="K47" s="104" t="s">
        <v>9</v>
      </c>
      <c r="L47" s="106" t="s">
        <v>10</v>
      </c>
      <c r="M47" s="112" t="s">
        <v>11</v>
      </c>
      <c r="N47" s="106" t="s">
        <v>12</v>
      </c>
      <c r="O47" s="111" t="s">
        <v>13</v>
      </c>
      <c r="P47" s="107" t="s">
        <v>14</v>
      </c>
      <c r="Q47" s="113" t="s">
        <v>15</v>
      </c>
      <c r="R47" s="108" t="s">
        <v>16</v>
      </c>
      <c r="S47" s="102" t="s">
        <v>18</v>
      </c>
      <c r="T47" s="104" t="s">
        <v>19</v>
      </c>
      <c r="U47" s="105" t="s">
        <v>381</v>
      </c>
      <c r="V47" s="109" t="s">
        <v>382</v>
      </c>
      <c r="W47" s="105" t="s">
        <v>20</v>
      </c>
      <c r="X47" s="105" t="s">
        <v>21</v>
      </c>
      <c r="Y47" s="105" t="s">
        <v>22</v>
      </c>
    </row>
    <row r="48" spans="1:25" x14ac:dyDescent="0.35">
      <c r="A48" t="s">
        <v>260</v>
      </c>
      <c r="B48" s="83" t="s">
        <v>546</v>
      </c>
      <c r="C48" s="83" t="s">
        <v>547</v>
      </c>
      <c r="D48" s="84">
        <v>45260</v>
      </c>
      <c r="E48" s="85">
        <v>8083273</v>
      </c>
      <c r="F48" s="83" t="s">
        <v>150</v>
      </c>
      <c r="G48" s="83" t="s">
        <v>26</v>
      </c>
      <c r="H48" s="85">
        <v>8083273</v>
      </c>
      <c r="I48" s="85">
        <v>2881700</v>
      </c>
      <c r="J48" s="86">
        <v>0.35650162997092888</v>
      </c>
      <c r="K48" s="85">
        <v>6387889</v>
      </c>
      <c r="L48" s="85">
        <v>1162370</v>
      </c>
      <c r="M48" s="87">
        <v>6920903</v>
      </c>
      <c r="N48" s="85">
        <v>3278242.7854499999</v>
      </c>
      <c r="O48" s="86">
        <v>2.1111624284563102</v>
      </c>
      <c r="P48" s="88">
        <v>77166</v>
      </c>
      <c r="Q48" s="89">
        <v>104.75174299561984</v>
      </c>
      <c r="R48" s="90" t="s">
        <v>540</v>
      </c>
      <c r="S48" s="83" t="s">
        <v>548</v>
      </c>
      <c r="T48" s="85">
        <v>1114108</v>
      </c>
      <c r="U48" s="83" t="s">
        <v>383</v>
      </c>
      <c r="V48" s="84">
        <v>45852</v>
      </c>
      <c r="W48" s="83"/>
      <c r="X48" s="83" t="s">
        <v>414</v>
      </c>
      <c r="Y48" s="83">
        <v>201</v>
      </c>
    </row>
  </sheetData>
  <conditionalFormatting sqref="B48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E.C.F. Analysis</vt:lpstr>
      <vt:lpstr>Industrial</vt:lpstr>
      <vt:lpstr>Restuarant</vt:lpstr>
      <vt:lpstr>Comm Misc</vt:lpstr>
      <vt:lpstr>Auto Related</vt:lpstr>
      <vt:lpstr>Office</vt:lpstr>
      <vt:lpstr>Retail</vt:lpstr>
      <vt:lpstr>Shopping Center</vt:lpstr>
      <vt:lpstr>Multi Res</vt:lpstr>
      <vt:lpstr>Mobile Home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Jessica Gracer</cp:lastModifiedBy>
  <dcterms:created xsi:type="dcterms:W3CDTF">2026-02-04T20:00:29Z</dcterms:created>
  <dcterms:modified xsi:type="dcterms:W3CDTF">2026-02-11T15:04:25Z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2026-02-04T21:06:27Z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14dabda5-78b6-4ab0-8eeb-c20279a340ea</vt:lpwstr>
  </property>
  <property fmtid="{D5CDD505-2E9C-101B-9397-08002B2CF9AE}" pid="9" name="MSIP_Label_defa4170-0d19-0005-0004-bc88714345d2_ActionId">
    <vt:lpwstr>2707d852-a2b8-4c99-8aff-ffa5817b14a0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